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01_工事関係\04_その他\令和7年度\鶴居中学校外構工事\鶴居中学校大規模改修外構その２工事\3.数量調書\数量調書エクセル\"/>
    </mc:Choice>
  </mc:AlternateContent>
  <bookViews>
    <workbookView xWindow="-120" yWindow="-120" windowWidth="25440" windowHeight="15990" tabRatio="877" activeTab="1"/>
  </bookViews>
  <sheets>
    <sheet name="工種表紙" sheetId="210" r:id="rId1"/>
    <sheet name="数量集計" sheetId="209" r:id="rId2"/>
    <sheet name="平面数量表-1" sheetId="219" r:id="rId3"/>
    <sheet name="平面数量表-2" sheetId="215" r:id="rId4"/>
    <sheet name="面積図" sheetId="21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">#REF!</definedName>
    <definedName name="____kb1">#REF!</definedName>
    <definedName name="____kb2">#REF!</definedName>
    <definedName name="____kb3">#REF!</definedName>
    <definedName name="____kh1">#REF!</definedName>
    <definedName name="____kh2">#REF!</definedName>
    <definedName name="____kh3">#REF!</definedName>
    <definedName name="____lb1">#REF!</definedName>
    <definedName name="____lb2">#REF!</definedName>
    <definedName name="____lb3">#REF!</definedName>
    <definedName name="____lb4">#REF!</definedName>
    <definedName name="____lb5">#REF!</definedName>
    <definedName name="____lh1">#REF!</definedName>
    <definedName name="____lh2">#REF!</definedName>
    <definedName name="____lh3">#REF!</definedName>
    <definedName name="____lh4">#REF!</definedName>
    <definedName name="____lh5">#REF!</definedName>
    <definedName name="____rb1">#REF!</definedName>
    <definedName name="____rb2">#REF!</definedName>
    <definedName name="____rb3">#REF!</definedName>
    <definedName name="____rb4">#REF!</definedName>
    <definedName name="____rb5">#REF!</definedName>
    <definedName name="____rh1">#REF!</definedName>
    <definedName name="____rh2">#REF!</definedName>
    <definedName name="____rh3">#REF!</definedName>
    <definedName name="____rh4">#REF!</definedName>
    <definedName name="____rh5">#REF!</definedName>
    <definedName name="____yb1">#REF!</definedName>
    <definedName name="____yb2">#REF!</definedName>
    <definedName name="____yb3">#REF!</definedName>
    <definedName name="____yb4">#REF!</definedName>
    <definedName name="____yb5">#REF!</definedName>
    <definedName name="____yb6">#REF!</definedName>
    <definedName name="____yh1">#REF!</definedName>
    <definedName name="____yh2">#REF!</definedName>
    <definedName name="____yh3">#REF!</definedName>
    <definedName name="____yh4">#REF!</definedName>
    <definedName name="____yh5">#REF!</definedName>
    <definedName name="____yh6">#REF!</definedName>
    <definedName name="____yh7">#REF!</definedName>
    <definedName name="___kb1">#REF!</definedName>
    <definedName name="___kb2">#REF!</definedName>
    <definedName name="___kb3">#REF!</definedName>
    <definedName name="___kh1">#REF!</definedName>
    <definedName name="___kh2">#REF!</definedName>
    <definedName name="___kh3">#REF!</definedName>
    <definedName name="___lb1">#REF!</definedName>
    <definedName name="___lb2">#REF!</definedName>
    <definedName name="___lb3">#REF!</definedName>
    <definedName name="___lb4">#REF!</definedName>
    <definedName name="___lb5">#REF!</definedName>
    <definedName name="___lh1">#REF!</definedName>
    <definedName name="___lh2">#REF!</definedName>
    <definedName name="___lh3">#REF!</definedName>
    <definedName name="___lh4">#REF!</definedName>
    <definedName name="___lh5">#REF!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___rh1">#REF!</definedName>
    <definedName name="___rh2">#REF!</definedName>
    <definedName name="___rh3">#REF!</definedName>
    <definedName name="___rh4">#REF!</definedName>
    <definedName name="___rh5">#REF!</definedName>
    <definedName name="___yb1">#REF!</definedName>
    <definedName name="___yb2">#REF!</definedName>
    <definedName name="___yb3">#REF!</definedName>
    <definedName name="___yb4">#REF!</definedName>
    <definedName name="___yb5">#REF!</definedName>
    <definedName name="___yb6">#REF!</definedName>
    <definedName name="___yh1">#REF!</definedName>
    <definedName name="___yh2">#REF!</definedName>
    <definedName name="___yh3">#REF!</definedName>
    <definedName name="___yh4">#REF!</definedName>
    <definedName name="___yh5">#REF!</definedName>
    <definedName name="___yh6">#REF!</definedName>
    <definedName name="___yh7">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Fill" hidden="1">#REF!</definedName>
    <definedName name="_kb1" localSheetId="2">#REF!</definedName>
    <definedName name="_kb1" localSheetId="3">#REF!</definedName>
    <definedName name="_kb1" localSheetId="4">#REF!</definedName>
    <definedName name="_kb1">#REF!</definedName>
    <definedName name="_kb2" localSheetId="2">#REF!</definedName>
    <definedName name="_kb2" localSheetId="3">#REF!</definedName>
    <definedName name="_kb2" localSheetId="4">#REF!</definedName>
    <definedName name="_kb2">#REF!</definedName>
    <definedName name="_kb3" localSheetId="2">#REF!</definedName>
    <definedName name="_kb3" localSheetId="3">#REF!</definedName>
    <definedName name="_kb3" localSheetId="4">#REF!</definedName>
    <definedName name="_kb3">#REF!</definedName>
    <definedName name="_kh1" localSheetId="2">#REF!</definedName>
    <definedName name="_kh1">#REF!</definedName>
    <definedName name="_kh2" localSheetId="2">#REF!</definedName>
    <definedName name="_kh2">#REF!</definedName>
    <definedName name="_kh3" localSheetId="2">#REF!</definedName>
    <definedName name="_kh3">#REF!</definedName>
    <definedName name="_lb1" localSheetId="2">#REF!</definedName>
    <definedName name="_lb1">#REF!</definedName>
    <definedName name="_lb2" localSheetId="2">#REF!</definedName>
    <definedName name="_lb2">#REF!</definedName>
    <definedName name="_lb3" localSheetId="2">#REF!</definedName>
    <definedName name="_lb3">#REF!</definedName>
    <definedName name="_lb4" localSheetId="2">#REF!</definedName>
    <definedName name="_lb4">#REF!</definedName>
    <definedName name="_lb5" localSheetId="2">#REF!</definedName>
    <definedName name="_lb5">#REF!</definedName>
    <definedName name="_lh1" localSheetId="2">#REF!</definedName>
    <definedName name="_lh1">#REF!</definedName>
    <definedName name="_lh2" localSheetId="2">#REF!</definedName>
    <definedName name="_lh2">#REF!</definedName>
    <definedName name="_lh3" localSheetId="2">#REF!</definedName>
    <definedName name="_lh3">#REF!</definedName>
    <definedName name="_lh4" localSheetId="2">#REF!</definedName>
    <definedName name="_lh4">#REF!</definedName>
    <definedName name="_lh5" localSheetId="2">#REF!</definedName>
    <definedName name="_lh5">#REF!</definedName>
    <definedName name="_Order1" hidden="1">255</definedName>
    <definedName name="_rb1" localSheetId="2">#REF!</definedName>
    <definedName name="_rb1" localSheetId="4">#REF!</definedName>
    <definedName name="_rb1">#REF!</definedName>
    <definedName name="_rb2" localSheetId="2">#REF!</definedName>
    <definedName name="_rb2">#REF!</definedName>
    <definedName name="_rb3" localSheetId="2">#REF!</definedName>
    <definedName name="_rb3">#REF!</definedName>
    <definedName name="_rb4" localSheetId="2">#REF!</definedName>
    <definedName name="_rb4">#REF!</definedName>
    <definedName name="_rb5" localSheetId="2">#REF!</definedName>
    <definedName name="_rb5">#REF!</definedName>
    <definedName name="_rh1" localSheetId="2">#REF!</definedName>
    <definedName name="_rh1">#REF!</definedName>
    <definedName name="_rh2" localSheetId="2">#REF!</definedName>
    <definedName name="_rh2">#REF!</definedName>
    <definedName name="_rh3" localSheetId="2">#REF!</definedName>
    <definedName name="_rh3">#REF!</definedName>
    <definedName name="_rh4" localSheetId="2">#REF!</definedName>
    <definedName name="_rh4">#REF!</definedName>
    <definedName name="_rh5" localSheetId="2">#REF!</definedName>
    <definedName name="_rh5">#REF!</definedName>
    <definedName name="_yb1" localSheetId="2">#REF!</definedName>
    <definedName name="_yb1">#REF!</definedName>
    <definedName name="_yb2" localSheetId="2">#REF!</definedName>
    <definedName name="_yb2">#REF!</definedName>
    <definedName name="_yb3" localSheetId="2">#REF!</definedName>
    <definedName name="_yb3">#REF!</definedName>
    <definedName name="_yb4" localSheetId="2">#REF!</definedName>
    <definedName name="_yb4">#REF!</definedName>
    <definedName name="_yb5" localSheetId="2">#REF!</definedName>
    <definedName name="_yb5">#REF!</definedName>
    <definedName name="_yb6" localSheetId="2">#REF!</definedName>
    <definedName name="_yb6">#REF!</definedName>
    <definedName name="_yh1" localSheetId="2">#REF!</definedName>
    <definedName name="_yh1">#REF!</definedName>
    <definedName name="_yh2" localSheetId="2">#REF!</definedName>
    <definedName name="_yh2">#REF!</definedName>
    <definedName name="_yh3" localSheetId="2">#REF!</definedName>
    <definedName name="_yh3">#REF!</definedName>
    <definedName name="_yh4" localSheetId="2">#REF!</definedName>
    <definedName name="_yh4">#REF!</definedName>
    <definedName name="_yh5" localSheetId="2">#REF!</definedName>
    <definedName name="_yh5">#REF!</definedName>
    <definedName name="_yh6" localSheetId="2">#REF!</definedName>
    <definedName name="_yh6">#REF!</definedName>
    <definedName name="_yh7" localSheetId="2">#REF!</definedName>
    <definedName name="_yh7">#REF!</definedName>
    <definedName name="\\延長調書">[1]その他!$A$1:$J$32</definedName>
    <definedName name="\\箇所調書">[1]集計表・調書!$I$1:$R$32</definedName>
    <definedName name="\\工集計表">[1]集計表・調書!$AC$33:$AI$64</definedName>
    <definedName name="\\面積調書">[1]集計表・調書!$AJ$1:$AU$32</definedName>
    <definedName name="\A">#REF!</definedName>
    <definedName name="\b">#REF!</definedName>
    <definedName name="\C">#REF!</definedName>
    <definedName name="\d">[2]内訳!#REF!</definedName>
    <definedName name="\E">#REF!</definedName>
    <definedName name="\g">#REF!</definedName>
    <definedName name="\h">[2]内訳!#REF!</definedName>
    <definedName name="\i">[3]ガラリ!#REF!</definedName>
    <definedName name="\j">[2]内訳!#REF!</definedName>
    <definedName name="\k">[2]内訳!#REF!</definedName>
    <definedName name="\l">[2]内訳!#REF!</definedName>
    <definedName name="\m">[2]内訳!#REF!</definedName>
    <definedName name="\n">[2]内訳!#REF!</definedName>
    <definedName name="\P">#REF!</definedName>
    <definedName name="\Q">#REF!</definedName>
    <definedName name="\R">#REF!</definedName>
    <definedName name="\s">[2]内訳!#REF!</definedName>
    <definedName name="\T">#REF!</definedName>
    <definedName name="\W">#REF!</definedName>
    <definedName name="\x">[2]内訳!#REF!</definedName>
    <definedName name="\z">[2]内訳!#REF!</definedName>
    <definedName name="→1.85_ｍとする。">#REF!</definedName>
    <definedName name="①">MATCH(#REF!,#REF!,0)</definedName>
    <definedName name="②">IF(#REF!=0,0,[0]!t②)</definedName>
    <definedName name="③">IF(#REF!=0,"",IF(SUM([0]!Btk)&gt;0,INDEX(a計,[0]!Btk),[0]!Bt③))</definedName>
    <definedName name="④">MATCH(#REF!,#REF!,0)</definedName>
    <definedName name="A">#REF!</definedName>
    <definedName name="aa">#REF!</definedName>
    <definedName name="aaaa">[4]見積依頼書!#REF!</definedName>
    <definedName name="AB1601..AB1602_">[3]ガラリ!#REF!</definedName>
    <definedName name="aba">#REF!</definedName>
    <definedName name="abb">#REF!</definedName>
    <definedName name="abp">#REF!</definedName>
    <definedName name="ak対">#REF!</definedName>
    <definedName name="a位№">#REF!</definedName>
    <definedName name="a位名">#REF!</definedName>
    <definedName name="a計">#REF!</definedName>
    <definedName name="A件">#REF!&amp;A設</definedName>
    <definedName name="A設">#REF!</definedName>
    <definedName name="A年">TEXT(#REF!,"yyyy 年 m 月")</definedName>
    <definedName name="a労№">#REF!</definedName>
    <definedName name="a労単">#REF!</definedName>
    <definedName name="a労名">#REF!</definedName>
    <definedName name="B">#REF!</definedName>
    <definedName name="bb">#REF!</definedName>
    <definedName name="bs">INDEX(#REF!,MATCH(#REF!,#REF!,0)+3)</definedName>
    <definedName name="Bt③">INDEX(#REF!,#REF!)</definedName>
    <definedName name="Btk">INDEX(#REF!,#REF!)</definedName>
    <definedName name="C_">#REF!</definedName>
    <definedName name="_xlnm.Criteria">#REF!</definedName>
    <definedName name="Criteria1">[5]細目!#REF!</definedName>
    <definedName name="D">#REF!</definedName>
    <definedName name="_xlnm.Database">#REF!</definedName>
    <definedName name="Database1">[5]細目!$B$2:$H$804</definedName>
    <definedName name="DDD">#REF!</definedName>
    <definedName name="ＤＦ">[6]建築総括!#REF!</definedName>
    <definedName name="E">#REF!</definedName>
    <definedName name="EE">#REF!</definedName>
    <definedName name="_xlnm.Extract">#REF!</definedName>
    <definedName name="Extract5">[5]細目!#REF!</definedName>
    <definedName name="F">#REF!</definedName>
    <definedName name="G">#REF!</definedName>
    <definedName name="G1計">#REF!,#REF!,#REF!,#REF!,#REF!,#REF!,#REF!,#REF!,#REF!,#REF!,#REF!,#REF!,#REF!,#REF!,#REF!</definedName>
    <definedName name="G2計">#REF!,#REF!,#REF!,#REF!,#REF!,#REF!,#REF!,#REF!,#REF!,#REF!,#REF!,#REF!,#REF!,#REF!</definedName>
    <definedName name="G3計">#REF!,#REF!,#REF!,#REF!,#REF!,#REF!,#REF!,#REF!,#REF!,#REF!,#REF!,#REF!,#REF!,#REF!,#REF!</definedName>
    <definedName name="G4計">[7]Sheet1!$G$73,[7]Sheet1!$G$75,[7]Sheet1!$G$77,[7]Sheet1!$G$79,[7]Sheet1!$G$81,[7]Sheet1!$G$83,[7]Sheet1!$G$85,[7]Sheet1!$G$87,[7]Sheet1!$G$89,[7]Sheet1!$G$91,[7]Sheet1!$G$93,[7]Sheet1!$G$95,[7]Sheet1!$G$97,[7]Sheet1!$G$99,[7]Sheet1!$G$101</definedName>
    <definedName name="G5計">[7]Sheet1!$G$105,[7]Sheet1!$G$107,[7]Sheet1!$G$109,[7]Sheet1!$G$111,[7]Sheet1!$G$113,[7]Sheet1!$G$115,[7]Sheet1!$G$117,[7]Sheet1!$G$119,[7]Sheet1!$G$121,[7]Sheet1!$G$123,[7]Sheet1!$G$125,[7]Sheet1!$G$127,[7]Sheet1!$G$129,[7]Sheet1!$G$131,[7]Sheet1!$G$133</definedName>
    <definedName name="ＧＦＦＤＧ">[6]建築総括!#REF!</definedName>
    <definedName name="H">#REF!</definedName>
    <definedName name="HD">#REF!</definedName>
    <definedName name="ＨＧＦ">[6]建築総括!#REF!</definedName>
    <definedName name="HH集計">#REF!</definedName>
    <definedName name="I">#REF!</definedName>
    <definedName name="Ｉ1計">#REF!,#REF!,#REF!,#REF!,#REF!,#REF!,#REF!,#REF!,#REF!,#REF!,#REF!,#REF!,#REF!,#REF!,#REF!</definedName>
    <definedName name="I2計">#REF!,#REF!,#REF!,#REF!,#REF!,#REF!,#REF!,#REF!,#REF!,#REF!,#REF!,#REF!,#REF!,#REF!</definedName>
    <definedName name="I3計">#REF!,#REF!,#REF!,#REF!,#REF!,#REF!,#REF!,#REF!,#REF!,#REF!,#REF!,#REF!,#REF!,#REF!,#REF!</definedName>
    <definedName name="I4計">[7]Sheet1!$I$73,[7]Sheet1!$I$75,[7]Sheet1!$I$77,[7]Sheet1!$I$79,[7]Sheet1!$I$81,[7]Sheet1!$I$83,[7]Sheet1!$I$85,[7]Sheet1!$I$87,[7]Sheet1!$I$89,[7]Sheet1!$I$91,[7]Sheet1!$I$93,[7]Sheet1!$I$95,[7]Sheet1!$I$97,[7]Sheet1!$I$99,[7]Sheet1!$I$101</definedName>
    <definedName name="I5計">[7]Sheet1!$I$105,[7]Sheet1!$I$107,[7]Sheet1!$I$109,[7]Sheet1!$I$111,[7]Sheet1!$I$113,[7]Sheet1!$I$115,[7]Sheet1!$I$117,[7]Sheet1!$I$119,[7]Sheet1!$I$121,[7]Sheet1!$I$123,[7]Sheet1!$I$125,[7]Sheet1!$I$127,[7]Sheet1!$I$129,[7]Sheet1!$I$131,[7]Sheet1!$I$133</definedName>
    <definedName name="J">#REF!</definedName>
    <definedName name="K">#REF!</definedName>
    <definedName name="K1計">#REF!,#REF!,#REF!,#REF!,#REF!,#REF!,#REF!,#REF!,#REF!,#REF!,#REF!,#REF!,#REF!,#REF!,#REF!</definedName>
    <definedName name="K2計">#REF!,#REF!,#REF!,#REF!,#REF!,#REF!,#REF!,#REF!,#REF!,#REF!,#REF!,#REF!,#REF!,#REF!</definedName>
    <definedName name="K3計">#REF!,#REF!,#REF!,#REF!,#REF!,#REF!,#REF!,#REF!,#REF!,#REF!,#REF!,#REF!,#REF!,#REF!,#REF!</definedName>
    <definedName name="K4計">[7]Sheet1!$K$73,[7]Sheet1!$K$75,[7]Sheet1!$K$77,[7]Sheet1!$K$79,[7]Sheet1!$K$81,[7]Sheet1!$K$83,[7]Sheet1!$K$85,[7]Sheet1!$K$87,[7]Sheet1!$K$89,[7]Sheet1!$K$91,[7]Sheet1!$K$93,[7]Sheet1!$K$95,[7]Sheet1!$K$97,[7]Sheet1!$K$99,[7]Sheet1!$K$101</definedName>
    <definedName name="K5計">[7]Sheet1!$K$105,[7]Sheet1!$K$107,[7]Sheet1!$K$109,[7]Sheet1!$K$111,[7]Sheet1!$K$113,[7]Sheet1!$K$115,[7]Sheet1!$K$117,[7]Sheet1!$K$119,[7]Sheet1!$K$121,[7]Sheet1!$K$123,[7]Sheet1!$K$125,[7]Sheet1!$K$127,[7]Sheet1!$K$129,[7]Sheet1!$K$131,[7]Sheet1!$K$134</definedName>
    <definedName name="kaa" localSheetId="2">#REF!</definedName>
    <definedName name="kaa" localSheetId="4">#REF!</definedName>
    <definedName name="kaa">#REF!</definedName>
    <definedName name="kab" localSheetId="2">#REF!</definedName>
    <definedName name="kab" localSheetId="4">#REF!</definedName>
    <definedName name="kab">#REF!</definedName>
    <definedName name="katal" localSheetId="2">#REF!</definedName>
    <definedName name="katal" localSheetId="4">#REF!</definedName>
    <definedName name="katal">#REF!</definedName>
    <definedName name="katar" localSheetId="2">#REF!</definedName>
    <definedName name="katar">#REF!</definedName>
    <definedName name="kca" localSheetId="2">#REF!</definedName>
    <definedName name="kca">#REF!</definedName>
    <definedName name="kcb" localSheetId="2">#REF!</definedName>
    <definedName name="kcb">#REF!</definedName>
    <definedName name="KEISEN">#REF!</definedName>
    <definedName name="ki">[8]内訳書!#REF!</definedName>
    <definedName name="kisol" localSheetId="2">#REF!</definedName>
    <definedName name="kisol">#REF!</definedName>
    <definedName name="kisor" localSheetId="2">#REF!</definedName>
    <definedName name="kisor">#REF!</definedName>
    <definedName name="KK">#REF!</definedName>
    <definedName name="kka" localSheetId="2">#REF!</definedName>
    <definedName name="kka">#REF!</definedName>
    <definedName name="kkb" localSheetId="2">#REF!</definedName>
    <definedName name="kkb">#REF!</definedName>
    <definedName name="KKK">#REF!</definedName>
    <definedName name="kozo" localSheetId="2">#REF!</definedName>
    <definedName name="kozo">#REF!</definedName>
    <definedName name="KS">#REF!</definedName>
    <definedName name="ksa" localSheetId="2">#REF!</definedName>
    <definedName name="ksa">#REF!</definedName>
    <definedName name="ksb" localSheetId="2">#REF!</definedName>
    <definedName name="ksb">#REF!</definedName>
    <definedName name="KUID" localSheetId="2">#REF!</definedName>
    <definedName name="KUID">#REF!</definedName>
    <definedName name="KUIL" localSheetId="2">#REF!</definedName>
    <definedName name="KUIL">#REF!</definedName>
    <definedName name="KUIN" localSheetId="2">#REF!</definedName>
    <definedName name="KUIN">#REF!</definedName>
    <definedName name="L">#REF!</definedName>
    <definedName name="lb" localSheetId="2">#REF!</definedName>
    <definedName name="lb">#REF!</definedName>
    <definedName name="lh" localSheetId="2">#REF!</definedName>
    <definedName name="lh">#REF!</definedName>
    <definedName name="ll" localSheetId="2">#REF!</definedName>
    <definedName name="ll">#REF!</definedName>
    <definedName name="M">#REF!</definedName>
    <definedName name="M1計">#REF!,#REF!,#REF!,#REF!,#REF!,#REF!,#REF!,#REF!,#REF!,#REF!,#REF!,#REF!,#REF!,#REF!,#REF!</definedName>
    <definedName name="M2計">#REF!,#REF!,#REF!,#REF!,#REF!,#REF!,#REF!,#REF!,#REF!,#REF!,#REF!,#REF!,#REF!,#REF!</definedName>
    <definedName name="M3計">#REF!,#REF!,#REF!,#REF!,#REF!,#REF!,#REF!,#REF!,#REF!,#REF!,#REF!,#REF!,#REF!,#REF!,#REF!</definedName>
    <definedName name="M4計">[7]Sheet1!$M$73,[7]Sheet1!$M$75,[7]Sheet1!$M$77,[7]Sheet1!$M$79,[7]Sheet1!$M$81,[7]Sheet1!$M$83,[7]Sheet1!$M$85,[7]Sheet1!$M$87,[7]Sheet1!$M$89,[7]Sheet1!$M$91,[7]Sheet1!$M$93,[7]Sheet1!$M$95,[7]Sheet1!$M$97,[7]Sheet1!$M$99,[7]Sheet1!$M$101</definedName>
    <definedName name="maen" localSheetId="2">#REF!</definedName>
    <definedName name="maen">#REF!</definedName>
    <definedName name="mejil" localSheetId="2">#REF!</definedName>
    <definedName name="mejil">#REF!</definedName>
    <definedName name="mejir" localSheetId="2">#REF!</definedName>
    <definedName name="mejir">#REF!</definedName>
    <definedName name="MIN">#REF!</definedName>
    <definedName name="mincell">#REF!</definedName>
    <definedName name="MITUMORI">[9]内訳書!#REF!</definedName>
    <definedName name="ＭＭ">[6]建築総括!#REF!</definedName>
    <definedName name="ＭＭＭ">[6]建築総括!#REF!</definedName>
    <definedName name="ｍｍｍｍｍｍｍｍｍｍｍ">[10]建築総括!#REF!</definedName>
    <definedName name="ｍｍｍｍｍｍｍｍｍｍｍｍｍｍｍｍｍｍｍ">[10]建築総括!#REF!</definedName>
    <definedName name="N">#REF!</definedName>
    <definedName name="naral" localSheetId="2">#REF!</definedName>
    <definedName name="naral">#REF!</definedName>
    <definedName name="narar" localSheetId="2">#REF!</definedName>
    <definedName name="narar">#REF!</definedName>
    <definedName name="№">#REF!</definedName>
    <definedName name="O">#REF!</definedName>
    <definedName name="O1計">#REF!,#REF!,#REF!,#REF!,#REF!,#REF!,#REF!,#REF!,#REF!,#REF!,#REF!,#REF!,#REF!,#REF!,#REF!</definedName>
    <definedName name="O2計">#REF!,#REF!,#REF!,#REF!,#REF!,#REF!,#REF!,#REF!,#REF!,#REF!,#REF!,#REF!,#REF!,#REF!</definedName>
    <definedName name="O3計">#REF!,#REF!,#REF!,#REF!,#REF!,#REF!,#REF!,#REF!,#REF!,#REF!,#REF!,#REF!,#REF!,#REF!,#REF!</definedName>
    <definedName name="O4計">[7]Sheet1!$O$73,[7]Sheet1!$O$75,[7]Sheet1!$O$77,[7]Sheet1!$O$79,[7]Sheet1!$O$81,[7]Sheet1!$O$83,[7]Sheet1!$O$85,[7]Sheet1!$O$87,[7]Sheet1!$O$89,[7]Sheet1!$O$91,[7]Sheet1!$O$93,[7]Sheet1!$O$95,[7]Sheet1!$O$97,[7]Sheet1!$O$99,[7]Sheet1!$O$101</definedName>
    <definedName name="O5計">[7]Sheet1!$O$105,[7]Sheet1!$O$107,[7]Sheet1!$O$109,[7]Sheet1!$O$111,[7]Sheet1!$O$113,[7]Sheet1!$O$115,[7]Sheet1!$O$117,[7]Sheet1!$O$119,[7]Sheet1!$O$121,[7]Sheet1!$O$123,[7]Sheet1!$O$125,[7]Sheet1!$O$127,[7]Sheet1!$O$129,[7]Sheet1!$O$131,[7]Sheet1!$O$133</definedName>
    <definedName name="P">#REF!</definedName>
    <definedName name="pp">#REF!</definedName>
    <definedName name="_xlnm.Print_Area" localSheetId="0">工種表紙!$A$1:$R$32</definedName>
    <definedName name="_xlnm.Print_Area" localSheetId="1">数量集計!$A$1:$Q$64</definedName>
    <definedName name="_xlnm.Print_Area" localSheetId="2">'平面数量表-1'!$A$1:$R$64</definedName>
    <definedName name="_xlnm.Print_Area" localSheetId="3">'平面数量表-2'!$A$1:$R$64</definedName>
    <definedName name="_xlnm.Print_Area" localSheetId="4">面積図!$A$1:$R$64</definedName>
    <definedName name="_xlnm.Print_Area">#REF!</definedName>
    <definedName name="Print_Area_MI">#REF!</definedName>
    <definedName name="PRINT_AREA_MI1">[4]見積依頼書!#REF!</definedName>
    <definedName name="PRINT_AREA1">[4]見積依頼書!#REF!</definedName>
    <definedName name="Q">#REF!</definedName>
    <definedName name="R_">#REF!</definedName>
    <definedName name="rb" localSheetId="2">#REF!</definedName>
    <definedName name="rb" localSheetId="3">#REF!</definedName>
    <definedName name="rb" localSheetId="4">#REF!</definedName>
    <definedName name="rb">#REF!</definedName>
    <definedName name="_xlnm.Recorder">#REF!</definedName>
    <definedName name="Recorder1">#REF!</definedName>
    <definedName name="rh" localSheetId="2">#REF!</definedName>
    <definedName name="rh" localSheetId="3">#REF!</definedName>
    <definedName name="rh" localSheetId="4">#REF!</definedName>
    <definedName name="rh">#REF!</definedName>
    <definedName name="ROUND" localSheetId="2">#REF!</definedName>
    <definedName name="ROUND">#REF!</definedName>
    <definedName name="S">#REF!</definedName>
    <definedName name="SHIZAI">[11]AM961101!$A$1:$E$500</definedName>
    <definedName name="sisyou">#REF!</definedName>
    <definedName name="SONO1">#REF!</definedName>
    <definedName name="SONO2">[12]細目!#REF!</definedName>
    <definedName name="SONO3">#REF!</definedName>
    <definedName name="SONO6">#REF!</definedName>
    <definedName name="SS">#REF!</definedName>
    <definedName name="SSS">#REF!</definedName>
    <definedName name="T">#REF!</definedName>
    <definedName name="t②">#N/A</definedName>
    <definedName name="type1">#REF!</definedName>
    <definedName name="type2">#REF!</definedName>
    <definedName name="type3">#REF!</definedName>
    <definedName name="type4">#REF!</definedName>
    <definedName name="type5">#REF!</definedName>
    <definedName name="usiron" localSheetId="2">#REF!</definedName>
    <definedName name="usiron">#REF!</definedName>
    <definedName name="Ｕー\\\\延長">[1]側溝工!$A$145:$J$180</definedName>
    <definedName name="Ｕー３００延長">[1]側溝工!$A$1:$J$36</definedName>
    <definedName name="Ｕー３６０延長">[1]側溝工!$A$37:$J$72</definedName>
    <definedName name="Ｕー４５０延長">[1]側溝工!$A$73:$J$108</definedName>
    <definedName name="Ｕー６００延長">[1]側溝工!$A$109:$J$144</definedName>
    <definedName name="Uﾒ2">INDEX(#REF!,[0]!④)</definedName>
    <definedName name="Uﾒ4">INDEX(#REF!,[0]!④)</definedName>
    <definedName name="Uﾒ6">INDEX(#REF!,[0]!④)</definedName>
    <definedName name="Ｖー\\\\延長">[1]側溝工!$A$181:$J$216</definedName>
    <definedName name="WW">#REF!</definedName>
    <definedName name="Y">[13]搬入費!#REF!</definedName>
    <definedName name="yb" localSheetId="2">#REF!</definedName>
    <definedName name="yb">#REF!</definedName>
    <definedName name="yh" localSheetId="2">#REF!</definedName>
    <definedName name="yh">#REF!</definedName>
    <definedName name="Z">#REF!</definedName>
    <definedName name="あ">[6]建築総括!#REF!</definedName>
    <definedName name="ｱ1">'[14]建築 乙(補助)'!#REF!</definedName>
    <definedName name="あ１">[15]小額!#REF!</definedName>
    <definedName name="あああ">[6]建築総括!#REF!</definedName>
    <definedName name="ああああああああああああ">[10]建築総括!#REF!</definedName>
    <definedName name="いいいいいいいいいいいい">[10]建築総括!#REF!</definedName>
    <definedName name="え">[16]●ﾚﾍﾞﾙ2敷地造成工総括!$A$1:$W$30</definedName>
    <definedName name="えええ">[6]建築総括!#REF!</definedName>
    <definedName name="ガードケーブル延長">[1]防護柵工!$X$1:$AI$36</definedName>
    <definedName name="ガードパイプ延長">[1]防護柵工!$A$37:$L$72</definedName>
    <definedName name="ガードレール延長">[1]防護柵工!$A$1:$L$36</definedName>
    <definedName name="ｶﾞﾗｽ計">#REF!</definedName>
    <definedName name="こ">[17]内訳書!#REF!</definedName>
    <definedName name="ｺﾝｸﾘｰﾄ外計">#REF!</definedName>
    <definedName name="ｺﾝｸﾘｰﾄ計">#REF!</definedName>
    <definedName name="ｺﾝ計">#REF!</definedName>
    <definedName name="ステップ仕上">[1]法面工!$W$1:$AG$26</definedName>
    <definedName name="スノーポール箇所">[1]視線誘導標!$I$37:$R$72</definedName>
    <definedName name="セメント">#REF!</definedName>
    <definedName name="ソケット１ｍ当り">[1]側溝工!$AV$1:$BI$36</definedName>
    <definedName name="だＳ">[6]建築総括!#REF!</definedName>
    <definedName name="タイプ１管路工">#REF!</definedName>
    <definedName name="タイプ１準備費">#REF!</definedName>
    <definedName name="タイプ１当り">#REF!</definedName>
    <definedName name="タイプ１法面工">#REF!</definedName>
    <definedName name="タイプ２Ａｓ塊処理費">#REF!</definedName>
    <definedName name="タイプ２管路工">#REF!</definedName>
    <definedName name="タイプ２雑工">#REF!</definedName>
    <definedName name="タイプ２処理費">#REF!</definedName>
    <definedName name="タイプ２当り">#REF!</definedName>
    <definedName name="タイプ２歩道舗装工">#REF!</definedName>
    <definedName name="タイプ２路盤工">#REF!</definedName>
    <definedName name="タイプ３Ａｓ塊処理費">#REF!</definedName>
    <definedName name="タイプ３管路工">#REF!</definedName>
    <definedName name="タイプ３雑工">#REF!</definedName>
    <definedName name="タイプ３車道舗装工">#REF!</definedName>
    <definedName name="タイプ３処理費">#REF!</definedName>
    <definedName name="タイプ３当り">#REF!</definedName>
    <definedName name="タイプ３路盤工">#REF!</definedName>
    <definedName name="タイプ４管路工">#REF!</definedName>
    <definedName name="タイプ４準備費">#REF!</definedName>
    <definedName name="タイプ４当り">#REF!</definedName>
    <definedName name="タイプ４法面工">#REF!</definedName>
    <definedName name="タイプ５管路工">#REF!</definedName>
    <definedName name="タイプ５準備費">#REF!</definedName>
    <definedName name="タイプ５当り">#REF!</definedName>
    <definedName name="タイプ５法面工">#REF!</definedName>
    <definedName name="タイプ集計">#REF!</definedName>
    <definedName name="ﾀｲﾙ計">#REF!</definedName>
    <definedName name="ﾁ1650" localSheetId="2">#REF!</definedName>
    <definedName name="ﾁ1650">#REF!</definedName>
    <definedName name="ツルミ１ｍ当り">[1]側溝工!$BJ$1:$BW$36</definedName>
    <definedName name="ﾋ1">IF([18]拾い書!XFD1=0,0,IF([18]拾い書!XFD1=4,[18]拾い書!#REF!*[18]拾い書!#REF!,IF([18]拾い書!XFD1=3,([18]拾い書!#REF!+[18]拾い書!#REF!*2)*[18]拾い書!#REF!,IF([18]拾い書!XFD1=2,[18]拾い書!#REF!*2*[18]拾い書!#REF!,IF([18]拾い書!XFD1=1,[18]拾い書!#REF!*[18]拾い書!#REF!,IF([18]拾い書!XFD1=5,[18]拾い書!#REF!*[18]拾い書!#REF!,IF([18]拾い書!XFD1=6,([18]拾い書!#REF!+[18]拾い書!#REF!)*[18]拾い書!#REF!,0)))))))</definedName>
    <definedName name="ﾋ2">IF([18]拾い書!XFD1=0,0,IF([18]拾い書!XFD1=4,[18]拾い書!#REF!*[18]拾い書!#REF!,IF([18]拾い書!XFD1=3,([18]拾い書!#REF!+[18]拾い書!#REF!*2)*[18]拾い書!#REF!,IF([18]拾い書!XFD1=2,[18]拾い書!#REF!*2*[18]拾い書!#REF!,IF([18]拾い書!XFD1=1,[18]拾い書!#REF!*[18]拾い書!#REF!,IF([18]拾い書!XFD1=5,[18]拾い書!#REF!*[18]拾い書!#REF!,IF([18]拾い書!XFD1=6,([18]拾い書!#REF!+[18]拾い書!#REF!)*[18]拾い書!#REF!,0)))))))</definedName>
    <definedName name="ﾋﾋ1">IF([18]拾い書!XFD1=0,0,IF([18]拾い書!XFD1=4,[18]拾い書!#REF!*[18]拾い書!#REF!,IF([18]拾い書!XFD1=3,([18]拾い書!#REF!+[18]拾い書!#REF!*2)*[18]拾い書!#REF!,IF([18]拾い書!XFD1=2,[18]拾い書!#REF!*2*[18]拾い書!#REF!,IF([18]拾い書!XFD1=1,[18]拾い書!#REF!*[18]拾い書!#REF!,IF([18]拾い書!XFD1=5,[18]拾い書!#REF!*[18]拾い書!#REF!,IF([18]拾い書!XFD1=6,([18]拾い書!#REF!+[18]拾い書!#REF!)*[18]拾い書!#REF!,0)))))))</definedName>
    <definedName name="ﾋﾋ2">IF([18]拾い書!XFD1=0,0,IF([18]拾い書!XFD1=4,[18]拾い書!#REF!*[18]拾い書!#REF!,IF([18]拾い書!XFD1=3,([18]拾い書!#REF!+[18]拾い書!#REF!*2)*[18]拾い書!#REF!,IF([18]拾い書!XFD1=2,[18]拾い書!#REF!*2*[18]拾い書!#REF!,IF([18]拾い書!XFD1=1,[18]拾い書!#REF!*[18]拾い書!#REF!,IF([18]拾い書!XFD1=5,[18]拾い書!#REF!*[18]拾い書!#REF!,IF([18]拾い書!XFD1=6,([18]拾い書!#REF!+[18]拾い書!#REF!)*[18]拾い書!#REF!,0)))))))</definedName>
    <definedName name="ﾍﾟｰｼﾞｶｳﾝﾄ">#REF!,#REF!,#REF!,#REF!,#REF!,#REF!,#REF!,#REF!,#REF!,#REF!,#REF!,#REF!,#REF!,#REF!,#REF!,#REF!,#REF!,#REF!,#REF!,#REF!</definedName>
    <definedName name="ページ数">#REF!</definedName>
    <definedName name="ま">[6]建築総括!#REF!</definedName>
    <definedName name="まぼ">[6]建築総括!#REF!</definedName>
    <definedName name="ﾕﾆ計">#REF!</definedName>
    <definedName name="一式改修複写元">#REF!</definedName>
    <definedName name="一式複写元">#REF!</definedName>
    <definedName name="一般管理費補正率">#REF!</definedName>
    <definedName name="一般管理費率">#REF!</definedName>
    <definedName name="印刷範囲">#REF!</definedName>
    <definedName name="雨水桝\\型箇所" localSheetId="2">#REF!</definedName>
    <definedName name="雨水桝\\型箇所">#REF!</definedName>
    <definedName name="衛生器具設備工事">[19]建築!#REF!</definedName>
    <definedName name="縁石工集計">[1]縁石工!$AE$1:$AK$36</definedName>
    <definedName name="横断管箇所調書">[1]管・函渠工!$AL$37:$AU$72</definedName>
    <definedName name="横断管集計">[1]管・函渠工!$AE$1:$AK$36</definedName>
    <definedName name="横断管集計２">[1]管・函渠工!$U$37:$AD$72</definedName>
    <definedName name="横断函箇所調書">[1]管・函渠工!$AL$1:$AU$36</definedName>
    <definedName name="横断函集計">[1]管・函渠工!$AE$37:$AK$72</definedName>
    <definedName name="横断函集計２">[1]管・函渠工!$U$1:$AD$36</definedName>
    <definedName name="屋外ガス設備工事_">[19]建築!#REF!</definedName>
    <definedName name="屋外給水設備">[19]建築!#REF!</definedName>
    <definedName name="屋外排水設備">[19]建築!#REF!</definedName>
    <definedName name="屋根計">#REF!</definedName>
    <definedName name="屋内ガス設備工事">[19]建築!#REF!</definedName>
    <definedName name="屋内給水設備工事_">[19]建築!#REF!</definedName>
    <definedName name="屋内排水設備工事">[19]建築!#REF!</definedName>
    <definedName name="仮">#REF!</definedName>
    <definedName name="科目一般複写元">#REF!</definedName>
    <definedName name="科目印刷範囲">#REF!</definedName>
    <definedName name="科目改修複写元">#REF!</definedName>
    <definedName name="科目内訳">#REF!</definedName>
    <definedName name="科目表題">#REF!</definedName>
    <definedName name="外部計">#REF!</definedName>
    <definedName name="拡幅面積" localSheetId="2">#REF!</definedName>
    <definedName name="拡幅面積">#REF!</definedName>
    <definedName name="換気設備工事">[19]建築!#REF!</definedName>
    <definedName name="既製ｺ計">#REF!</definedName>
    <definedName name="給湯設備工事">[19]建築!#REF!</definedName>
    <definedName name="給油設備工事">[19]建築!#REF!</definedName>
    <definedName name="旧樋門根掘り">#REF!</definedName>
    <definedName name="共通仮設費補正率">#REF!</definedName>
    <definedName name="共通仮設費率">#REF!</definedName>
    <definedName name="共通仮設率">#REF!</definedName>
    <definedName name="共通計">#REF!</definedName>
    <definedName name="金建外計">#REF!</definedName>
    <definedName name="金建計">#REF!</definedName>
    <definedName name="金属計">#REF!</definedName>
    <definedName name="区分">[20]ﾃﾞｰﾀ!$A$3:$A$19</definedName>
    <definedName name="型枠計">#REF!</definedName>
    <definedName name="計">#REF!</definedName>
    <definedName name="見積">#REF!</definedName>
    <definedName name="見積もり">[17]内訳書!#REF!</definedName>
    <definedName name="見積一覧">#REF!</definedName>
    <definedName name="見積一覧表">#REF!</definedName>
    <definedName name="現場経費率">#REF!</definedName>
    <definedName name="護岸階段堤外">[21]計算書!$D$154</definedName>
    <definedName name="護岸階段堤内">[21]計算書!$D$157</definedName>
    <definedName name="護岸階段吐き口">[21]計算書!$D$160</definedName>
    <definedName name="護岸工遮水Ｓ">[21]計算書!$D$168</definedName>
    <definedName name="護岸大型">[21]計算書!$D$151</definedName>
    <definedName name="護岸大型覆土">[21]計算書!$D$140</definedName>
    <definedName name="護岸法覆2">[21]計算書!$D$165</definedName>
    <definedName name="護岸法面">#REF!</definedName>
    <definedName name="工事原価">#REF!</definedName>
    <definedName name="工事名称">#REF!</definedName>
    <definedName name="杭外計">#REF!</definedName>
    <definedName name="杭計">#REF!</definedName>
    <definedName name="杭工事計">#REF!</definedName>
    <definedName name="左官計">#REF!</definedName>
    <definedName name="左官工">#REF!</definedName>
    <definedName name="砂">#REF!</definedName>
    <definedName name="細目印刷範囲">#REF!</definedName>
    <definedName name="細目内訳">#REF!</definedName>
    <definedName name="細目表題">#REF!</definedName>
    <definedName name="作工残土" localSheetId="2">'[22]土積集計 (2)'!#REF!</definedName>
    <definedName name="作工残土">'[22]土積集計 (2)'!#REF!</definedName>
    <definedName name="雑工事外計">#REF!</definedName>
    <definedName name="雑工事計">#REF!</definedName>
    <definedName name="残土処理">[16]●ﾚﾍﾞﾙ2敷地造成工総括!$A$31:$W$59</definedName>
    <definedName name="視線誘導標箇所">[1]視線誘導標!$I$1:$R$36</definedName>
    <definedName name="耳芝">#REF!</definedName>
    <definedName name="遮断式１０ｍ当り">[1]暗渠工!$AW$37:$BJ$72</definedName>
    <definedName name="遮断式延長">[1]暗渠工!$A$37:$J$72</definedName>
    <definedName name="遮断式集計">[1]暗渠工!$AF$37:$AL$72</definedName>
    <definedName name="取付Ａ">[1]取付道路工!$AZ$1:$BI$36</definedName>
    <definedName name="取付カ所盛土１">[1]取付道路工!$BJ$1:$BU$36</definedName>
    <definedName name="取付カ所盛土２">[1]取付道路工!$BV$1:$CG$36</definedName>
    <definedName name="取付カ所盛土３">[1]取付道路工!$BJ$73:$BU$108</definedName>
    <definedName name="取付カ所盛土４">[1]取付道路工!$BV$73:$CG$108</definedName>
    <definedName name="取付カ所切土１">[1]取付道路工!$BJ$37:$BU$72</definedName>
    <definedName name="取付カ所切土２">[1]取付道路工!$BV$37:$CG$72</definedName>
    <definedName name="取付カ所切土３">[1]取付道路工!$BJ$109:$BU$144</definedName>
    <definedName name="取付カ所切土４">[1]取付道路工!$BV$109:$CG$144</definedName>
    <definedName name="取付集計１">[1]取付道路工!$AE$1:$AR$36</definedName>
    <definedName name="取付集計２">[1]取付道路工!$AE$37:$AR$72</definedName>
    <definedName name="取付集計３">[1]取付道路工!$AE$73:$AR$108</definedName>
    <definedName name="取付集計表">[1]取付道路工!$AS$1:$AY$36</definedName>
    <definedName name="取付本線控除">[1]取付道路工!$K$1:$AD$36</definedName>
    <definedName name="手間">#REF!</definedName>
    <definedName name="種目印刷範囲">#REF!</definedName>
    <definedName name="種目改修複写元">#REF!</definedName>
    <definedName name="種目内訳">#REF!</definedName>
    <definedName name="種目表題">#REF!</definedName>
    <definedName name="種目複写元">#REF!</definedName>
    <definedName name="集水桝１カ所当り" localSheetId="2">#REF!</definedName>
    <definedName name="集水桝１カ所当り" localSheetId="3">#REF!</definedName>
    <definedName name="集水桝１カ所当り" localSheetId="4">#REF!</definedName>
    <definedName name="集水桝１カ所当り">#REF!</definedName>
    <definedName name="集水桝６５０箇所" localSheetId="2">#REF!</definedName>
    <definedName name="集水桝６５０箇所">#REF!</definedName>
    <definedName name="集水桝Ⅰ型箇所" localSheetId="2">#REF!</definedName>
    <definedName name="集水桝Ⅰ型箇所" localSheetId="3">#REF!</definedName>
    <definedName name="集水桝Ⅰ型箇所" localSheetId="4">#REF!</definedName>
    <definedName name="集水桝Ⅰ型箇所">#REF!</definedName>
    <definedName name="集水桝Ⅱ型箇所" localSheetId="2">#REF!</definedName>
    <definedName name="集水桝Ⅱ型箇所" localSheetId="3">#REF!</definedName>
    <definedName name="集水桝Ⅱ型箇所" localSheetId="4">#REF!</definedName>
    <definedName name="集水桝Ⅱ型箇所">#REF!</definedName>
    <definedName name="集水桝箇所" localSheetId="2">#REF!</definedName>
    <definedName name="集水桝箇所">#REF!</definedName>
    <definedName name="住棟計">#REF!</definedName>
    <definedName name="縦断管延長">[1]管・函渠工!$I$1:$T$36</definedName>
    <definedName name="縦断管集計">[1]管・函渠工!$AE$73:$AK$108</definedName>
    <definedName name="純工事費">#REF!</definedName>
    <definedName name="小科目一般複写元">#REF!</definedName>
    <definedName name="小科目複写元">#REF!</definedName>
    <definedName name="小計1">#REF!</definedName>
    <definedName name="小小科目一般複写元">#REF!</definedName>
    <definedName name="小小科目複写元">#REF!</definedName>
    <definedName name="小段仕上げ">#REF!</definedName>
    <definedName name="小段排水工集計表">[1]側溝工!$AE$73:$AK$108</definedName>
    <definedName name="消費税">#REF!</definedName>
    <definedName name="硝子工">#REF!</definedName>
    <definedName name="新営現場経費率">#REF!</definedName>
    <definedName name="新営現場経費率２">#REF!</definedName>
    <definedName name="新樋門根掘り">#REF!</definedName>
    <definedName name="数量改修複写元">#REF!</definedName>
    <definedName name="数量計算書">[1]集計表・調書!$AC$1:$AI$32</definedName>
    <definedName name="数量複写元">#REF!</definedName>
    <definedName name="盛土平面部">[1]法面工!$BO$1:$BY$26</definedName>
    <definedName name="盛土法面仕上">[1]法面工!$L$1:$V$26</definedName>
    <definedName name="盛土法面仕上げ">#REF!</definedName>
    <definedName name="盛土法面部">[1]法面工!$BD$1:$BN$26</definedName>
    <definedName name="石工事計">#REF!</definedName>
    <definedName name="積算">#REF!</definedName>
    <definedName name="切土平面部">[1]法面工!$AS$1:$BC$26</definedName>
    <definedName name="切土法面仕上">[1]法面工!$A$1:$K$26</definedName>
    <definedName name="切土法面仕上げ">#REF!</definedName>
    <definedName name="切土法面部">[1]法面工!$AH$1:$AR$26</definedName>
    <definedName name="先頭ページ番号">#REF!</definedName>
    <definedName name="組積計">#REF!</definedName>
    <definedName name="側溝工集計表">[1]側溝工!$AE$1:$AK$36</definedName>
    <definedName name="単_価_算_出_調_書">#REF!</definedName>
    <definedName name="単位データ">[23]単位データ!$A$2:$A$21</definedName>
    <definedName name="単価表">#REF!</definedName>
    <definedName name="断熱防水計">#REF!</definedName>
    <definedName name="暖房設備工事">[19]建築!#REF!</definedName>
    <definedName name="築堤開削">#REF!</definedName>
    <definedName name="築堤埋め戻し">#REF!</definedName>
    <definedName name="張芝">#REF!</definedName>
    <definedName name="調△">INDEX(#REF!,[0]!①)</definedName>
    <definedName name="調書１">[1]その他!$AL$1:$AU$32</definedName>
    <definedName name="調書２">[1]その他!$AL$33:$AU$68</definedName>
    <definedName name="調書３">[1]その他!$AV$1:$BF$32</definedName>
    <definedName name="調書４">[1]その他!$AV$33:$BF$68</definedName>
    <definedName name="調書５">[1]その他!$BG$1:$BP$32</definedName>
    <definedName name="調書６">[1]その他!$BG$33:$BP$68</definedName>
    <definedName name="直工">#REF!</definedName>
    <definedName name="直接仮設計">#REF!</definedName>
    <definedName name="直接計">#REF!</definedName>
    <definedName name="鉄筋計">#REF!</definedName>
    <definedName name="鉄筋控除">#REF!</definedName>
    <definedName name="天端仕上げ">#REF!</definedName>
    <definedName name="天端盛土">#REF!</definedName>
    <definedName name="電工">#REF!</definedName>
    <definedName name="吐口水路護岸">[21]計算書!$D$172</definedName>
    <definedName name="吐口水路盛土">#REF!</definedName>
    <definedName name="吐口水路切土">#REF!</definedName>
    <definedName name="塗装計">#REF!</definedName>
    <definedName name="土工計">#REF!</definedName>
    <definedName name="土工事計">#REF!</definedName>
    <definedName name="土積計算">[1]土工!$A$1:$Z$28</definedName>
    <definedName name="土積集積">'[22]土積集計 (2)'!$A$1:$W$30</definedName>
    <definedName name="土積精算">'[22]土積集計 (2)'!$A$31:$W$59</definedName>
    <definedName name="導水縁石延長">[1]縁石工!$A$37:$J$72</definedName>
    <definedName name="呑口桝Ｄ１３">[21]計算書!$D$118</definedName>
    <definedName name="呑口桝Ｄ１６">[21]計算書!$D$119</definedName>
    <definedName name="呑口桝基礎コン">[21]計算書!$D$102</definedName>
    <definedName name="呑口桝基礎コン型枠">[21]計算書!$D$105</definedName>
    <definedName name="呑口桝型枠">[21]計算書!$D$99</definedName>
    <definedName name="呑口桝止水板">[21]計算書!$D$111</definedName>
    <definedName name="呑口桝床均し">[21]計算書!$D$115</definedName>
    <definedName name="呑口桝鉄筋コン">[21]計算書!$D$82</definedName>
    <definedName name="呑口桝目地材">[21]計算書!$D$108</definedName>
    <definedName name="内外計">#REF!</definedName>
    <definedName name="樋門埋め戻し">#REF!</definedName>
    <definedName name="表紙">[17]内訳書!#REF!</definedName>
    <definedName name="表題" localSheetId="2">#REF!</definedName>
    <definedName name="表題" localSheetId="3">#REF!</definedName>
    <definedName name="表題" localSheetId="4">#REF!</definedName>
    <definedName name="表題">#REF!</definedName>
    <definedName name="付属物集計">#REF!</definedName>
    <definedName name="普通作業員">#REF!</definedName>
    <definedName name="複合単価">#REF!</definedName>
    <definedName name="複写">#REF!</definedName>
    <definedName name="複写1">#REF!</definedName>
    <definedName name="舗装工基本部" localSheetId="2">#REF!</definedName>
    <definedName name="舗装工基本部" localSheetId="3">#REF!</definedName>
    <definedName name="舗装工基本部" localSheetId="4">#REF!</definedName>
    <definedName name="舗装工基本部">#REF!</definedName>
    <definedName name="舗装工集計" localSheetId="2">#REF!</definedName>
    <definedName name="舗装工集計" localSheetId="3">#REF!</definedName>
    <definedName name="舗装工集計" localSheetId="4">#REF!</definedName>
    <definedName name="舗装工集計">#REF!</definedName>
    <definedName name="舗装工集計計算" localSheetId="2">#REF!</definedName>
    <definedName name="舗装工集計計算">#REF!</definedName>
    <definedName name="舗装止縁石延長">[1]縁石工!$A$73:$J$108</definedName>
    <definedName name="歩車道縁石延長">[1]縁石工!$A$1:$J$36</definedName>
    <definedName name="歩道工１ｍ当り１">[1]歩道工!$AX$1:$BK$36</definedName>
    <definedName name="歩道工１ｍ当り２">[1]歩道工!$AX$37:$BK$72</definedName>
    <definedName name="歩道工１ｍ当り３">[1]歩道工!$AX$73:$BK$108</definedName>
    <definedName name="歩道工１ｍ当り４">[1]歩道工!$AX$109:$BK$144</definedName>
    <definedName name="歩道工延長">[1]歩道工!$A$1:$J$36</definedName>
    <definedName name="歩道工基本部１">[1]歩道工!$AN$1:$AW$36</definedName>
    <definedName name="歩道工基本部２">[1]歩道工!$AN$37:$AW$72</definedName>
    <definedName name="歩道工集計１">[1]歩道工!$AG$1:$AM$36</definedName>
    <definedName name="歩道工集計２">[1]歩道工!$AG$37:$AM$72</definedName>
    <definedName name="歩道工面積">[1]歩道工!$K$1:$V$36</definedName>
    <definedName name="法頭集計表">[1]側溝工!$AE$109:$AK$144</definedName>
    <definedName name="法面集計" localSheetId="2">'[22]土積集計 (2)'!#REF!</definedName>
    <definedName name="法面集計">'[22]土積集計 (2)'!#REF!</definedName>
    <definedName name="法面縦排水箇所">[1]側溝工!$K$1:$T$36</definedName>
    <definedName name="法面縦排水工集計">[1]側溝工!$AE$37:$AK$72</definedName>
    <definedName name="法面縦排水集計">[1]側溝工!$U$1:$AD$36</definedName>
    <definedName name="防護柵集計">[1]防護柵工!$AJ$1:$AP$36</definedName>
    <definedName name="防水計">#REF!</definedName>
    <definedName name="防水工">#REF!</definedName>
    <definedName name="防水剤">#REF!</definedName>
    <definedName name="蜜">[17]内訳書!#REF!</definedName>
    <definedName name="明細">[12]細目!#REF!</definedName>
    <definedName name="木計">#REF!</definedName>
    <definedName name="木建計">#REF!</definedName>
    <definedName name="木工事計">#REF!</definedName>
    <definedName name="養生">#REF!</definedName>
    <definedName name="翼壁ＷＰ">[21]計算書!$D$60</definedName>
    <definedName name="翼壁基礎コン">[21]計算書!$D$43</definedName>
    <definedName name="翼壁基礎コン型枠">[21]計算書!$D$45</definedName>
    <definedName name="翼壁型枠">[21]計算書!$D$39</definedName>
    <definedName name="翼壁広幅矢板重量">[21]計算書!$D$51</definedName>
    <definedName name="翼壁広幅矢板枚数">[21]計算書!$D$49</definedName>
    <definedName name="翼壁止水板">[21]計算書!$D$54</definedName>
    <definedName name="翼壁床均し">[21]計算書!$D$64</definedName>
    <definedName name="翼壁鉄筋Ｄ１３">[21]計算書!$D$67</definedName>
    <definedName name="翼壁鉄筋Ｄ１６">[21]計算書!$D$68</definedName>
    <definedName name="翼壁鉄筋コン">[21]計算書!$D$25</definedName>
    <definedName name="翼壁目地材">[21]計算書!$D$57</definedName>
    <definedName name="路肩別延長Ｌ" localSheetId="2">#REF!</definedName>
    <definedName name="路肩別延長Ｌ" localSheetId="3">#REF!</definedName>
    <definedName name="路肩別延長Ｌ" localSheetId="4">#REF!</definedName>
    <definedName name="路肩別延長Ｌ">#REF!</definedName>
    <definedName name="路肩別延長Ｒ" localSheetId="2">#REF!</definedName>
    <definedName name="路肩別延長Ｒ" localSheetId="3">#REF!</definedName>
    <definedName name="路肩別延長Ｒ" localSheetId="4">#REF!</definedName>
    <definedName name="路肩別延長Ｒ">#REF!</definedName>
    <definedName name="路床排水１０ｍ当り">[1]暗渠工!$AW$1:$BJ$36</definedName>
    <definedName name="路床排水工延長">[1]暗渠工!$A$1:$J$36</definedName>
    <definedName name="路床排水工縦横延長">[1]暗渠工!$U$1:$AE$36</definedName>
    <definedName name="路床排水集計">[1]暗渠工!$AF$1:$AL$36</definedName>
    <definedName name="路盤工延長">[1]路盤工!$T$1:$AD$36</definedName>
    <definedName name="路盤工基本部">[1]路盤工!$AL$1:$AU$36</definedName>
    <definedName name="路盤工集計">[1]路盤工!$AE$1:$AK$36</definedName>
    <definedName name="路盤工集計計算">[1]路盤工!$I$1:$S$36</definedName>
    <definedName name="労③">INDEX(#REF!,[0]!③)</definedName>
    <definedName name="労④">INDEX(#REF!,[0]!④)</definedName>
  </definedNames>
  <calcPr calcId="162913"/>
</workbook>
</file>

<file path=xl/calcChain.xml><?xml version="1.0" encoding="utf-8"?>
<calcChain xmlns="http://schemas.openxmlformats.org/spreadsheetml/2006/main">
  <c r="J26" i="209" l="1"/>
  <c r="J24" i="209"/>
  <c r="J22" i="209"/>
  <c r="J18" i="209"/>
  <c r="J16" i="209"/>
  <c r="J13" i="209"/>
  <c r="J10" i="209"/>
  <c r="J8" i="209"/>
  <c r="F37" i="209" l="1"/>
  <c r="F36" i="209"/>
  <c r="F32" i="209"/>
  <c r="F30" i="209"/>
  <c r="F26" i="209"/>
  <c r="F24" i="209"/>
  <c r="F22" i="209"/>
  <c r="F18" i="209"/>
  <c r="F16" i="209"/>
  <c r="F13" i="209"/>
  <c r="F10" i="209"/>
  <c r="F8" i="209"/>
  <c r="E55" i="219"/>
  <c r="N55" i="219" s="1"/>
  <c r="P55" i="219" s="1"/>
  <c r="J37" i="209" s="1"/>
  <c r="E54" i="219"/>
  <c r="N54" i="219" s="1"/>
  <c r="P54" i="219" s="1"/>
  <c r="J36" i="209" s="1"/>
  <c r="E53" i="219"/>
  <c r="N53" i="219" s="1"/>
  <c r="P53" i="219" s="1"/>
  <c r="J32" i="209" s="1"/>
  <c r="E50" i="219"/>
  <c r="N50" i="219" s="1"/>
  <c r="P50" i="219" s="1"/>
  <c r="J30" i="209" s="1"/>
  <c r="P44" i="219"/>
  <c r="N44" i="219"/>
  <c r="P41" i="219"/>
  <c r="N41" i="219"/>
  <c r="P38" i="219"/>
  <c r="N38" i="219"/>
  <c r="N29" i="219"/>
  <c r="N28" i="219"/>
  <c r="N27" i="219"/>
  <c r="N26" i="219"/>
  <c r="N30" i="219" s="1"/>
  <c r="P30" i="219" s="1"/>
  <c r="P23" i="219"/>
  <c r="N23" i="219"/>
  <c r="N19" i="219"/>
  <c r="N18" i="219"/>
  <c r="N20" i="219" s="1"/>
  <c r="P20" i="219" s="1"/>
  <c r="N14" i="219"/>
  <c r="N13" i="219"/>
  <c r="N12" i="219"/>
  <c r="N11" i="219"/>
  <c r="P8" i="219"/>
  <c r="N8" i="219"/>
  <c r="F60" i="215"/>
  <c r="N60" i="215" s="1"/>
  <c r="P60" i="215" s="1"/>
  <c r="N59" i="215"/>
  <c r="N55" i="215"/>
  <c r="N54" i="215"/>
  <c r="N56" i="215" s="1"/>
  <c r="F57" i="215" s="1"/>
  <c r="N57" i="215" s="1"/>
  <c r="P57" i="215" s="1"/>
  <c r="N50" i="215"/>
  <c r="N49" i="215"/>
  <c r="N48" i="215"/>
  <c r="N47" i="215"/>
  <c r="N46" i="215"/>
  <c r="N51" i="215" s="1"/>
  <c r="P51" i="215" s="1"/>
  <c r="N42" i="215"/>
  <c r="P42" i="215" s="1"/>
  <c r="N40" i="215"/>
  <c r="P40" i="215" s="1"/>
  <c r="N37" i="215"/>
  <c r="P37" i="215" s="1"/>
  <c r="N29" i="215"/>
  <c r="P29" i="215" s="1"/>
  <c r="N26" i="215"/>
  <c r="P26" i="215" s="1"/>
  <c r="P23" i="215"/>
  <c r="P22" i="215"/>
  <c r="N22" i="215"/>
  <c r="P19" i="215"/>
  <c r="N19" i="215"/>
  <c r="P16" i="215"/>
  <c r="N16" i="215"/>
  <c r="P15" i="215"/>
  <c r="N15" i="215"/>
  <c r="P12" i="215"/>
  <c r="N12" i="215"/>
  <c r="P9" i="215"/>
  <c r="N9" i="215"/>
  <c r="N15" i="219" l="1"/>
  <c r="P15" i="219" s="1"/>
</calcChain>
</file>

<file path=xl/sharedStrings.xml><?xml version="1.0" encoding="utf-8"?>
<sst xmlns="http://schemas.openxmlformats.org/spreadsheetml/2006/main" count="382" uniqueCount="141">
  <si>
    <t>種　　別</t>
    <rPh sb="0" eb="1">
      <t>タネ</t>
    </rPh>
    <rPh sb="3" eb="4">
      <t>ベツ</t>
    </rPh>
    <phoneticPr fontId="2"/>
  </si>
  <si>
    <t>細　　別</t>
    <rPh sb="0" eb="1">
      <t>ホソ</t>
    </rPh>
    <rPh sb="3" eb="4">
      <t>ベツ</t>
    </rPh>
    <phoneticPr fontId="2"/>
  </si>
  <si>
    <t>規　　格</t>
    <rPh sb="0" eb="1">
      <t>タダシ</t>
    </rPh>
    <rPh sb="3" eb="4">
      <t>カク</t>
    </rPh>
    <phoneticPr fontId="2"/>
  </si>
  <si>
    <t>積算用</t>
    <rPh sb="0" eb="2">
      <t>セキサン</t>
    </rPh>
    <rPh sb="2" eb="3">
      <t>ヨウ</t>
    </rPh>
    <phoneticPr fontId="2"/>
  </si>
  <si>
    <t>数量計算用</t>
    <rPh sb="0" eb="2">
      <t>スウリョウ</t>
    </rPh>
    <rPh sb="2" eb="4">
      <t>ケイサン</t>
    </rPh>
    <rPh sb="4" eb="5">
      <t>ヨウ</t>
    </rPh>
    <phoneticPr fontId="2"/>
  </si>
  <si>
    <t>別紙</t>
    <rPh sb="0" eb="2">
      <t>ベッシ</t>
    </rPh>
    <phoneticPr fontId="2"/>
  </si>
  <si>
    <t>単位</t>
    <rPh sb="0" eb="1">
      <t>タン</t>
    </rPh>
    <rPh sb="1" eb="2">
      <t>クライ</t>
    </rPh>
    <phoneticPr fontId="2"/>
  </si>
  <si>
    <t>備　　考</t>
    <rPh sb="0" eb="1">
      <t>ソナエ</t>
    </rPh>
    <rPh sb="3" eb="4">
      <t>コウ</t>
    </rPh>
    <phoneticPr fontId="2"/>
  </si>
  <si>
    <t>数　量</t>
    <rPh sb="0" eb="1">
      <t>カズ</t>
    </rPh>
    <rPh sb="2" eb="3">
      <t>リョウ</t>
    </rPh>
    <phoneticPr fontId="2"/>
  </si>
  <si>
    <t>レベル3</t>
    <phoneticPr fontId="2"/>
  </si>
  <si>
    <t>レベル4</t>
    <phoneticPr fontId="2"/>
  </si>
  <si>
    <t>レベル5</t>
    <phoneticPr fontId="2"/>
  </si>
  <si>
    <t>レベル1工事区分</t>
    <rPh sb="4" eb="6">
      <t>コウジ</t>
    </rPh>
    <rPh sb="6" eb="8">
      <t>クブン</t>
    </rPh>
    <phoneticPr fontId="2"/>
  </si>
  <si>
    <t>算　　　　　　　　　　　　　　　　　式</t>
    <rPh sb="0" eb="1">
      <t>ザン</t>
    </rPh>
    <rPh sb="18" eb="19">
      <t>シキ</t>
    </rPh>
    <phoneticPr fontId="2"/>
  </si>
  <si>
    <t>数　量　区　分</t>
    <rPh sb="0" eb="1">
      <t>カズ</t>
    </rPh>
    <rPh sb="2" eb="3">
      <t>リョウ</t>
    </rPh>
    <rPh sb="4" eb="5">
      <t>ク</t>
    </rPh>
    <rPh sb="6" eb="7">
      <t>ブン</t>
    </rPh>
    <phoneticPr fontId="2"/>
  </si>
  <si>
    <t>=</t>
    <phoneticPr fontId="2"/>
  </si>
  <si>
    <t>レベル2　工　種</t>
    <rPh sb="5" eb="6">
      <t>コウ</t>
    </rPh>
    <rPh sb="7" eb="8">
      <t>タネ</t>
    </rPh>
    <phoneticPr fontId="2"/>
  </si>
  <si>
    <t>合　計</t>
    <phoneticPr fontId="2"/>
  </si>
  <si>
    <t>内訳数量表</t>
    <phoneticPr fontId="2"/>
  </si>
  <si>
    <t>単価</t>
    <rPh sb="0" eb="1">
      <t>タン</t>
    </rPh>
    <rPh sb="1" eb="2">
      <t>カ</t>
    </rPh>
    <phoneticPr fontId="2"/>
  </si>
  <si>
    <t>ｍ2</t>
    <phoneticPr fontId="2"/>
  </si>
  <si>
    <t>平面数量算出図</t>
  </si>
  <si>
    <t>舗装工</t>
    <rPh sb="0" eb="2">
      <t>ホソウ</t>
    </rPh>
    <rPh sb="2" eb="3">
      <t>コウ</t>
    </rPh>
    <phoneticPr fontId="2"/>
  </si>
  <si>
    <t>上層路盤工</t>
    <rPh sb="0" eb="2">
      <t>ジョウソウ</t>
    </rPh>
    <rPh sb="2" eb="4">
      <t>ロバン</t>
    </rPh>
    <rPh sb="4" eb="5">
      <t>コウ</t>
    </rPh>
    <phoneticPr fontId="2"/>
  </si>
  <si>
    <t>車道(再生) t=500</t>
    <rPh sb="0" eb="2">
      <t>シャドウ</t>
    </rPh>
    <rPh sb="3" eb="5">
      <t>サイセイ</t>
    </rPh>
    <phoneticPr fontId="2"/>
  </si>
  <si>
    <t>3.0＜ｂ</t>
    <phoneticPr fontId="2"/>
  </si>
  <si>
    <t>表層工</t>
    <rPh sb="0" eb="2">
      <t>ヒョウソウ</t>
    </rPh>
    <rPh sb="2" eb="3">
      <t>コウ</t>
    </rPh>
    <phoneticPr fontId="2"/>
  </si>
  <si>
    <t>ｍ</t>
    <phoneticPr fontId="2"/>
  </si>
  <si>
    <t>計</t>
    <rPh sb="0" eb="1">
      <t>ケイ</t>
    </rPh>
    <phoneticPr fontId="2"/>
  </si>
  <si>
    <t>施設整備工事</t>
    <rPh sb="0" eb="2">
      <t>シセツ</t>
    </rPh>
    <rPh sb="2" eb="4">
      <t>セイビ</t>
    </rPh>
    <rPh sb="4" eb="6">
      <t>コウジ</t>
    </rPh>
    <phoneticPr fontId="2"/>
  </si>
  <si>
    <t>レベル2　工　種</t>
    <phoneticPr fontId="2"/>
  </si>
  <si>
    <t>数 量 集 計 表</t>
    <rPh sb="0" eb="1">
      <t>カズ</t>
    </rPh>
    <rPh sb="2" eb="3">
      <t>リョウ</t>
    </rPh>
    <rPh sb="4" eb="5">
      <t>シュウ</t>
    </rPh>
    <rPh sb="6" eb="7">
      <t>ケイ</t>
    </rPh>
    <rPh sb="8" eb="9">
      <t>ヒョウ</t>
    </rPh>
    <phoneticPr fontId="2"/>
  </si>
  <si>
    <t>車道</t>
    <phoneticPr fontId="2"/>
  </si>
  <si>
    <t>密粒度アスコン舗装</t>
    <rPh sb="0" eb="3">
      <t>ミツリュウド</t>
    </rPh>
    <rPh sb="7" eb="9">
      <t>ホソウ</t>
    </rPh>
    <phoneticPr fontId="2"/>
  </si>
  <si>
    <t>t≦50</t>
    <phoneticPr fontId="2"/>
  </si>
  <si>
    <t xml:space="preserve">再生アス安定処理 </t>
    <rPh sb="4" eb="8">
      <t>アンテイショリ</t>
    </rPh>
    <phoneticPr fontId="2"/>
  </si>
  <si>
    <t xml:space="preserve"> t=50　3.0＜ｂ</t>
    <phoneticPr fontId="2"/>
  </si>
  <si>
    <t>区画線工</t>
    <rPh sb="0" eb="3">
      <t>クカクセン</t>
    </rPh>
    <rPh sb="3" eb="4">
      <t>コウ</t>
    </rPh>
    <phoneticPr fontId="2"/>
  </si>
  <si>
    <t>区画線</t>
    <rPh sb="0" eb="3">
      <t>クカクセン</t>
    </rPh>
    <phoneticPr fontId="2"/>
  </si>
  <si>
    <t>W＝150</t>
    <phoneticPr fontId="2"/>
  </si>
  <si>
    <t>通路広場整備工</t>
    <rPh sb="0" eb="2">
      <t>ツウロ</t>
    </rPh>
    <phoneticPr fontId="2"/>
  </si>
  <si>
    <t>通路広場整備工</t>
    <rPh sb="0" eb="2">
      <t>ツウロ</t>
    </rPh>
    <rPh sb="2" eb="4">
      <t>ヒロバ</t>
    </rPh>
    <rPh sb="4" eb="6">
      <t>セイビ</t>
    </rPh>
    <rPh sb="6" eb="7">
      <t>コウ</t>
    </rPh>
    <phoneticPr fontId="2"/>
  </si>
  <si>
    <t>密粒度アスコン舗装</t>
    <rPh sb="0" eb="3">
      <t>ミツリュウド</t>
    </rPh>
    <rPh sb="2" eb="3">
      <t>ド</t>
    </rPh>
    <rPh sb="7" eb="9">
      <t>ホソウ</t>
    </rPh>
    <phoneticPr fontId="2"/>
  </si>
  <si>
    <t>車道(再生) t=900</t>
    <rPh sb="0" eb="2">
      <t>シャドウ</t>
    </rPh>
    <rPh sb="3" eb="5">
      <t>サイセイ</t>
    </rPh>
    <phoneticPr fontId="2"/>
  </si>
  <si>
    <t>車道(場内)</t>
    <rPh sb="0" eb="2">
      <t>シャドウ</t>
    </rPh>
    <rPh sb="3" eb="5">
      <t>ジョウナイ</t>
    </rPh>
    <phoneticPr fontId="2"/>
  </si>
  <si>
    <t>車道(街路)</t>
    <rPh sb="0" eb="2">
      <t>シャドウ</t>
    </rPh>
    <rPh sb="3" eb="5">
      <t>ガイロ</t>
    </rPh>
    <phoneticPr fontId="2"/>
  </si>
  <si>
    <t>車道(再生) t=130</t>
    <rPh sb="0" eb="2">
      <t>シャドウ</t>
    </rPh>
    <rPh sb="3" eb="5">
      <t>サイセイ</t>
    </rPh>
    <phoneticPr fontId="2"/>
  </si>
  <si>
    <t>(30+40+50)</t>
    <phoneticPr fontId="2"/>
  </si>
  <si>
    <t>車道(再生) t=120</t>
    <rPh sb="0" eb="2">
      <t>シャドウ</t>
    </rPh>
    <rPh sb="3" eb="5">
      <t>サイセイ</t>
    </rPh>
    <phoneticPr fontId="2"/>
  </si>
  <si>
    <t>歩道(場内)</t>
    <rPh sb="0" eb="2">
      <t>ホドウ</t>
    </rPh>
    <phoneticPr fontId="2"/>
  </si>
  <si>
    <t>歩道(街路)</t>
    <rPh sb="0" eb="2">
      <t>ホドウ</t>
    </rPh>
    <phoneticPr fontId="2"/>
  </si>
  <si>
    <t>犬走</t>
    <rPh sb="0" eb="2">
      <t>イヌハシリ</t>
    </rPh>
    <phoneticPr fontId="2"/>
  </si>
  <si>
    <t xml:space="preserve"> t=150</t>
    <phoneticPr fontId="2"/>
  </si>
  <si>
    <t>身障者マーク(Bﾀｲﾌﾟ)</t>
    <rPh sb="0" eb="3">
      <t>シンショウシャ</t>
    </rPh>
    <phoneticPr fontId="2"/>
  </si>
  <si>
    <t>5.45ｍ×2個所</t>
    <rPh sb="7" eb="9">
      <t>カショ</t>
    </rPh>
    <phoneticPr fontId="2"/>
  </si>
  <si>
    <t>(1.390×4箇所+0.985)×2個所</t>
    <rPh sb="8" eb="10">
      <t>カショ</t>
    </rPh>
    <rPh sb="19" eb="21">
      <t>カショ</t>
    </rPh>
    <phoneticPr fontId="2"/>
  </si>
  <si>
    <t>密粒度ｱｽｺﾝ舗装</t>
    <rPh sb="0" eb="3">
      <t>ミツリュウド</t>
    </rPh>
    <rPh sb="7" eb="9">
      <t>ホソウ</t>
    </rPh>
    <phoneticPr fontId="2"/>
  </si>
  <si>
    <t>場内 t=500</t>
    <rPh sb="0" eb="2">
      <t>ジョウナイ</t>
    </rPh>
    <phoneticPr fontId="2"/>
  </si>
  <si>
    <t>街路 t=900</t>
    <rPh sb="0" eb="2">
      <t>ガイロ</t>
    </rPh>
    <phoneticPr fontId="2"/>
  </si>
  <si>
    <t>車道(再生) t=850</t>
    <rPh sb="0" eb="2">
      <t>シャドウ</t>
    </rPh>
    <rPh sb="3" eb="5">
      <t>サイセイ</t>
    </rPh>
    <phoneticPr fontId="2"/>
  </si>
  <si>
    <t>街路 t=850</t>
    <rPh sb="0" eb="2">
      <t>ガイロ</t>
    </rPh>
    <phoneticPr fontId="2"/>
  </si>
  <si>
    <t xml:space="preserve"> t=500</t>
    <phoneticPr fontId="2"/>
  </si>
  <si>
    <t>1.4≦ｂ≦3.0</t>
    <phoneticPr fontId="2"/>
  </si>
  <si>
    <t>(150)</t>
    <phoneticPr fontId="2"/>
  </si>
  <si>
    <t>5.000×37個所+(5.00+1.000+5.000)×2個所+30.000</t>
    <rPh sb="8" eb="10">
      <t>カショ</t>
    </rPh>
    <rPh sb="31" eb="33">
      <t>カショ</t>
    </rPh>
    <phoneticPr fontId="2"/>
  </si>
  <si>
    <t>横断誘導部</t>
    <phoneticPr fontId="2"/>
  </si>
  <si>
    <t>横断誘導部-1</t>
    <phoneticPr fontId="2"/>
  </si>
  <si>
    <t>(0.056+0.062)×2個所+0.800×0.150×20個所</t>
    <rPh sb="15" eb="17">
      <t>カショ</t>
    </rPh>
    <rPh sb="32" eb="34">
      <t>カショ</t>
    </rPh>
    <phoneticPr fontId="2"/>
  </si>
  <si>
    <t>横断誘導部-2</t>
    <phoneticPr fontId="2"/>
  </si>
  <si>
    <t>÷</t>
    <phoneticPr fontId="2"/>
  </si>
  <si>
    <t>2.47+3.90</t>
    <phoneticPr fontId="2"/>
  </si>
  <si>
    <t>細粒度ｱｽｺﾝ舗装</t>
    <rPh sb="0" eb="3">
      <t>サイリュウド</t>
    </rPh>
    <rPh sb="7" eb="9">
      <t>ホソウ</t>
    </rPh>
    <phoneticPr fontId="2"/>
  </si>
  <si>
    <t>街路 t=130</t>
    <rPh sb="0" eb="2">
      <t>ガイロ</t>
    </rPh>
    <phoneticPr fontId="2"/>
  </si>
  <si>
    <t>上層路盤工</t>
    <rPh sb="0" eb="1">
      <t>ウエ</t>
    </rPh>
    <phoneticPr fontId="2"/>
  </si>
  <si>
    <t>再生安定処理</t>
    <rPh sb="0" eb="2">
      <t>サイセイ</t>
    </rPh>
    <rPh sb="2" eb="4">
      <t>アンテイ</t>
    </rPh>
    <rPh sb="4" eb="6">
      <t>ショリ</t>
    </rPh>
    <phoneticPr fontId="2"/>
  </si>
  <si>
    <t>t=50 3.0＜ｂ</t>
    <phoneticPr fontId="2"/>
  </si>
  <si>
    <t>11.86ｍ2</t>
    <phoneticPr fontId="2"/>
  </si>
  <si>
    <t>街路 t=120</t>
    <rPh sb="0" eb="2">
      <t>ガイロ</t>
    </rPh>
    <phoneticPr fontId="2"/>
  </si>
  <si>
    <t>12.82ｍ2</t>
    <phoneticPr fontId="2"/>
  </si>
  <si>
    <t>基層工</t>
    <rPh sb="0" eb="2">
      <t>キソウ</t>
    </rPh>
    <phoneticPr fontId="2"/>
  </si>
  <si>
    <t>再生粗粒度ｱｽｺﾝ</t>
    <rPh sb="0" eb="2">
      <t>サイセイ</t>
    </rPh>
    <rPh sb="2" eb="5">
      <t>ソリュウド</t>
    </rPh>
    <phoneticPr fontId="2"/>
  </si>
  <si>
    <t>再生密粒度ｱｽｺﾝ</t>
    <rPh sb="0" eb="2">
      <t>サイセイ</t>
    </rPh>
    <rPh sb="2" eb="5">
      <t>ミツリュウド</t>
    </rPh>
    <phoneticPr fontId="2"/>
  </si>
  <si>
    <t>t=30 3.0＜ｂ</t>
    <phoneticPr fontId="2"/>
  </si>
  <si>
    <t>t=30 ｔ≦50</t>
    <phoneticPr fontId="2"/>
  </si>
  <si>
    <t>t=30 1.4≦ｂ≦3.0</t>
    <phoneticPr fontId="2"/>
  </si>
  <si>
    <t>ｔ=150</t>
    <phoneticPr fontId="2"/>
  </si>
  <si>
    <t>犬走</t>
    <phoneticPr fontId="2"/>
  </si>
  <si>
    <t>W＝300</t>
    <phoneticPr fontId="2"/>
  </si>
  <si>
    <t>横断誘導部 W＝150</t>
    <phoneticPr fontId="2"/>
  </si>
  <si>
    <t>駐車場 W＝150</t>
    <rPh sb="0" eb="3">
      <t>チュウシャジョウ</t>
    </rPh>
    <phoneticPr fontId="2"/>
  </si>
  <si>
    <t>横断誘導部 W＝300</t>
    <phoneticPr fontId="2"/>
  </si>
  <si>
    <t>基層工</t>
    <phoneticPr fontId="2"/>
  </si>
  <si>
    <t>再生粗粒度ｱｽｺﾝ</t>
    <phoneticPr fontId="2"/>
  </si>
  <si>
    <t>表層工</t>
    <phoneticPr fontId="2"/>
  </si>
  <si>
    <t>基層</t>
    <phoneticPr fontId="2"/>
  </si>
  <si>
    <t>再生密粒度ｱｽｺﾝ</t>
    <phoneticPr fontId="2"/>
  </si>
  <si>
    <t>表層</t>
    <phoneticPr fontId="2"/>
  </si>
  <si>
    <t>再生細粒度ｱｽｺﾝ</t>
    <rPh sb="0" eb="2">
      <t>サイセイ</t>
    </rPh>
    <rPh sb="2" eb="5">
      <t>サイリュウド</t>
    </rPh>
    <phoneticPr fontId="2"/>
  </si>
  <si>
    <t>再生細粒度ｱｽｺﾝ</t>
    <phoneticPr fontId="2"/>
  </si>
  <si>
    <t>t=150</t>
    <phoneticPr fontId="2"/>
  </si>
  <si>
    <t>横断誘導部 W＝150</t>
    <rPh sb="0" eb="2">
      <t>オウダン</t>
    </rPh>
    <rPh sb="2" eb="4">
      <t>ユウドウ</t>
    </rPh>
    <rPh sb="4" eb="5">
      <t>ブ</t>
    </rPh>
    <phoneticPr fontId="2"/>
  </si>
  <si>
    <t>横断誘導部 W＝300</t>
    <rPh sb="0" eb="2">
      <t>オウダン</t>
    </rPh>
    <rPh sb="2" eb="4">
      <t>ユウドウ</t>
    </rPh>
    <rPh sb="4" eb="5">
      <t>ブ</t>
    </rPh>
    <phoneticPr fontId="2"/>
  </si>
  <si>
    <t>平 面 数 量 基 礎</t>
    <rPh sb="0" eb="1">
      <t>タイラ</t>
    </rPh>
    <rPh sb="2" eb="3">
      <t>メン</t>
    </rPh>
    <rPh sb="4" eb="5">
      <t>カズ</t>
    </rPh>
    <rPh sb="6" eb="7">
      <t>リョウ</t>
    </rPh>
    <rPh sb="8" eb="9">
      <t>モト</t>
    </rPh>
    <rPh sb="10" eb="11">
      <t>イシズエ</t>
    </rPh>
    <phoneticPr fontId="2"/>
  </si>
  <si>
    <t>再生細粒度ｱｽｺﾝ舗装</t>
    <rPh sb="0" eb="2">
      <t>サイセイ</t>
    </rPh>
    <rPh sb="2" eb="5">
      <t>サイリュウド</t>
    </rPh>
    <rPh sb="9" eb="11">
      <t>ホソウ</t>
    </rPh>
    <phoneticPr fontId="2"/>
  </si>
  <si>
    <t>歩道(再生) t=450</t>
    <rPh sb="0" eb="2">
      <t>ホドウ</t>
    </rPh>
    <rPh sb="3" eb="5">
      <t>サイセイ</t>
    </rPh>
    <phoneticPr fontId="2"/>
  </si>
  <si>
    <t>歩道(再生) t=30</t>
    <rPh sb="0" eb="2">
      <t>ホドウ</t>
    </rPh>
    <rPh sb="3" eb="5">
      <t>サイセイ</t>
    </rPh>
    <phoneticPr fontId="2"/>
  </si>
  <si>
    <t>5.000×4個所+19.375+3.000+2.900+1.414×18個所+4.150+6.790</t>
    <rPh sb="7" eb="9">
      <t>カショ</t>
    </rPh>
    <rPh sb="37" eb="39">
      <t>カショ</t>
    </rPh>
    <phoneticPr fontId="2"/>
  </si>
  <si>
    <t>0.800×0.150×6×2個所</t>
    <rPh sb="15" eb="17">
      <t>カショ</t>
    </rPh>
    <phoneticPr fontId="2"/>
  </si>
  <si>
    <t>(m2)</t>
    <phoneticPr fontId="2"/>
  </si>
  <si>
    <t>18.82ｍ2</t>
    <phoneticPr fontId="2"/>
  </si>
  <si>
    <t>(30)</t>
    <phoneticPr fontId="2"/>
  </si>
  <si>
    <t>1.392+5.355+2.720+2.720+20.104+1.650</t>
    <phoneticPr fontId="2"/>
  </si>
  <si>
    <t>街路 t=30</t>
    <rPh sb="0" eb="2">
      <t>ガイロ</t>
    </rPh>
    <phoneticPr fontId="2"/>
  </si>
  <si>
    <t>1,235.678+776.375+682.326</t>
    <phoneticPr fontId="2"/>
  </si>
  <si>
    <t>119.238+95.099+38.055</t>
    <phoneticPr fontId="2"/>
  </si>
  <si>
    <t>2,694.38ｍ2</t>
    <phoneticPr fontId="2"/>
  </si>
  <si>
    <t>10.07ｍ2</t>
    <phoneticPr fontId="2"/>
  </si>
  <si>
    <t>t=50 1.4≦ｂ≦3.0</t>
    <phoneticPr fontId="2"/>
  </si>
  <si>
    <t>t=40 1.4≦ｂ≦3.0</t>
    <phoneticPr fontId="2"/>
  </si>
  <si>
    <t>32.20ｍ2</t>
    <phoneticPr fontId="2"/>
  </si>
  <si>
    <t>252.39ｍ2</t>
    <phoneticPr fontId="2"/>
  </si>
  <si>
    <t xml:space="preserve"> t=50 1.4≦ｂ≦3.0</t>
    <phoneticPr fontId="2"/>
  </si>
  <si>
    <t>t=30 t≦50</t>
    <phoneticPr fontId="2"/>
  </si>
  <si>
    <t>ぐり石敷</t>
    <phoneticPr fontId="2"/>
  </si>
  <si>
    <t>ぐり石敷</t>
    <rPh sb="2" eb="3">
      <t>イシ</t>
    </rPh>
    <phoneticPr fontId="2"/>
  </si>
  <si>
    <t>ぐり石敷 犬走</t>
    <rPh sb="2" eb="3">
      <t>イシ</t>
    </rPh>
    <phoneticPr fontId="2"/>
  </si>
  <si>
    <t>148.249+267.878</t>
    <phoneticPr fontId="2"/>
  </si>
  <si>
    <t>27.500+23.051+2.813×16個所+1.890+0.791</t>
    <rPh sb="22" eb="24">
      <t>カショ</t>
    </rPh>
    <phoneticPr fontId="2"/>
  </si>
  <si>
    <t>(759.77-57.349-8.308-8.000)+13.955+116.575+5.390</t>
    <phoneticPr fontId="2"/>
  </si>
  <si>
    <t>416.13ｍ2</t>
    <phoneticPr fontId="2"/>
  </si>
  <si>
    <t>33.94ｍ2+9.76ｍ2</t>
    <phoneticPr fontId="2"/>
  </si>
  <si>
    <t>表層：12.375+12.992+6.830</t>
    <rPh sb="0" eb="2">
      <t>ヒョウソウ</t>
    </rPh>
    <phoneticPr fontId="2"/>
  </si>
  <si>
    <t>上層：9.720+10.160+6.830</t>
    <rPh sb="0" eb="2">
      <t>ジョウソウ</t>
    </rPh>
    <phoneticPr fontId="2"/>
  </si>
  <si>
    <t>26.71ｍ2</t>
    <phoneticPr fontId="2"/>
  </si>
  <si>
    <t>(30+50)</t>
    <phoneticPr fontId="2"/>
  </si>
  <si>
    <t>(30)</t>
    <phoneticPr fontId="2"/>
  </si>
  <si>
    <t>上層：10.071</t>
    <rPh sb="0" eb="2">
      <t>ジョウソウ</t>
    </rPh>
    <phoneticPr fontId="2"/>
  </si>
  <si>
    <t>表層・基層：12.823</t>
    <rPh sb="0" eb="2">
      <t>ヒョウソウ</t>
    </rPh>
    <phoneticPr fontId="2"/>
  </si>
  <si>
    <t>車道</t>
    <rPh sb="0" eb="2">
      <t>シャドウ</t>
    </rPh>
    <phoneticPr fontId="2"/>
  </si>
  <si>
    <t>歩道</t>
    <rPh sb="0" eb="2">
      <t>ホドウ</t>
    </rPh>
    <phoneticPr fontId="2"/>
  </si>
  <si>
    <t>再生密粒度ｱｽｺﾝ舗装</t>
    <rPh sb="0" eb="2">
      <t>サイセイ</t>
    </rPh>
    <rPh sb="2" eb="5">
      <t>ミツリュウド</t>
    </rPh>
    <rPh sb="9" eb="11">
      <t>ホソウ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</si>
</sst>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&quot;$&quot;#,##0_);[Red]\(&quot;$&quot;#,##0\)"/>
    <numFmt numFmtId="177" formatCode="&quot;$&quot;#,##0.00_);[Red]\(&quot;$&quot;#,##0.00\)"/>
    <numFmt numFmtId="178" formatCode="[Red][&gt;20.7]0.0;[Green][&lt;20.8]0.0;General"/>
    <numFmt numFmtId="179" formatCode="0;\-0"/>
    <numFmt numFmtId="180" formatCode="0.0&quot; ㎡&quot;;\-0.0&quot; ㎡&quot;"/>
    <numFmt numFmtId="181" formatCode="0.0####;\-0.0####"/>
    <numFmt numFmtId="182" formatCode="0.00###;\-0.00###"/>
    <numFmt numFmtId="183" formatCode="0.000##;\-0.000##"/>
    <numFmt numFmtId="184" formatCode="#,##0.0"/>
    <numFmt numFmtId="185" formatCode="#,##0.000"/>
    <numFmt numFmtId="186" formatCode="0.000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sz val="10"/>
      <name val="ＭＳ 明朝"/>
      <family val="1"/>
      <charset val="128"/>
    </font>
    <font>
      <b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中ゴシックＢＢＢ－等幅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0">
    <xf numFmtId="0" fontId="0" fillId="0" borderId="0"/>
    <xf numFmtId="178" fontId="4" fillId="0" borderId="0" applyFill="0" applyBorder="0" applyAlignment="0"/>
    <xf numFmtId="0" fontId="5" fillId="0" borderId="0">
      <alignment horizontal="left"/>
    </xf>
    <xf numFmtId="0" fontId="6" fillId="0" borderId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9" fillId="0" borderId="0"/>
    <xf numFmtId="4" fontId="5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0" fontId="16" fillId="2" borderId="3" applyBorder="0">
      <alignment horizontal="center" vertical="center" wrapText="1"/>
    </xf>
    <xf numFmtId="0" fontId="4" fillId="0" borderId="0" applyNumberFormat="0" applyFont="0" applyBorder="0" applyAlignment="0"/>
    <xf numFmtId="0" fontId="17" fillId="2" borderId="4" applyBorder="0">
      <alignment horizontal="center" vertical="center" wrapText="1"/>
    </xf>
    <xf numFmtId="180" fontId="3" fillId="0" borderId="2" applyNumberFormat="0" applyBorder="0">
      <alignment horizontal="left" vertical="center"/>
    </xf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/>
    <xf numFmtId="38" fontId="1" fillId="0" borderId="0" applyFont="0" applyFill="0" applyBorder="0" applyAlignment="0" applyProtection="0"/>
    <xf numFmtId="0" fontId="1" fillId="0" borderId="0"/>
    <xf numFmtId="0" fontId="22" fillId="0" borderId="0">
      <alignment vertical="center"/>
    </xf>
    <xf numFmtId="0" fontId="23" fillId="0" borderId="0">
      <alignment vertical="center"/>
    </xf>
  </cellStyleXfs>
  <cellXfs count="236">
    <xf numFmtId="0" fontId="0" fillId="0" borderId="0" xfId="0"/>
    <xf numFmtId="0" fontId="19" fillId="0" borderId="12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8" fillId="0" borderId="24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 shrinkToFit="1"/>
    </xf>
    <xf numFmtId="0" fontId="27" fillId="0" borderId="31" xfId="0" applyFont="1" applyBorder="1" applyAlignment="1">
      <alignment horizontal="center" vertical="center" shrinkToFit="1"/>
    </xf>
    <xf numFmtId="0" fontId="26" fillId="0" borderId="39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184" fontId="26" fillId="0" borderId="13" xfId="0" applyNumberFormat="1" applyFont="1" applyBorder="1" applyAlignment="1">
      <alignment horizontal="center" vertical="center"/>
    </xf>
    <xf numFmtId="184" fontId="26" fillId="0" borderId="11" xfId="0" applyNumberFormat="1" applyFont="1" applyBorder="1" applyAlignment="1">
      <alignment vertical="center"/>
    </xf>
    <xf numFmtId="184" fontId="26" fillId="0" borderId="14" xfId="0" applyNumberFormat="1" applyFont="1" applyBorder="1" applyAlignment="1">
      <alignment vertical="center"/>
    </xf>
    <xf numFmtId="3" fontId="26" fillId="0" borderId="21" xfId="0" applyNumberFormat="1" applyFont="1" applyBorder="1" applyAlignment="1">
      <alignment horizontal="right" vertical="center"/>
    </xf>
    <xf numFmtId="184" fontId="3" fillId="0" borderId="21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26" fillId="0" borderId="21" xfId="0" applyFont="1" applyBorder="1" applyAlignment="1">
      <alignment horizontal="left" vertical="center"/>
    </xf>
    <xf numFmtId="0" fontId="26" fillId="0" borderId="21" xfId="0" applyFont="1" applyBorder="1" applyAlignment="1">
      <alignment horizontal="left" vertical="center" shrinkToFit="1"/>
    </xf>
    <xf numFmtId="0" fontId="29" fillId="0" borderId="21" xfId="0" applyFont="1" applyBorder="1" applyAlignment="1">
      <alignment horizontal="center" vertical="center" shrinkToFit="1"/>
    </xf>
    <xf numFmtId="0" fontId="27" fillId="0" borderId="21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 shrinkToFit="1"/>
    </xf>
    <xf numFmtId="0" fontId="27" fillId="0" borderId="27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184" fontId="26" fillId="0" borderId="43" xfId="0" applyNumberFormat="1" applyFont="1" applyBorder="1" applyAlignment="1">
      <alignment horizontal="center" vertical="center"/>
    </xf>
    <xf numFmtId="184" fontId="26" fillId="0" borderId="44" xfId="0" applyNumberFormat="1" applyFont="1" applyBorder="1" applyAlignment="1">
      <alignment vertical="center"/>
    </xf>
    <xf numFmtId="184" fontId="26" fillId="0" borderId="45" xfId="0" applyNumberFormat="1" applyFont="1" applyBorder="1" applyAlignment="1">
      <alignment vertical="center"/>
    </xf>
    <xf numFmtId="3" fontId="26" fillId="0" borderId="27" xfId="0" applyNumberFormat="1" applyFont="1" applyBorder="1" applyAlignment="1">
      <alignment horizontal="right" vertical="center"/>
    </xf>
    <xf numFmtId="184" fontId="3" fillId="0" borderId="27" xfId="0" applyNumberFormat="1" applyFont="1" applyBorder="1" applyAlignment="1">
      <alignment horizontal="right" vertical="center"/>
    </xf>
    <xf numFmtId="0" fontId="26" fillId="0" borderId="29" xfId="0" applyFont="1" applyBorder="1" applyAlignment="1">
      <alignment horizontal="left" vertical="center"/>
    </xf>
    <xf numFmtId="184" fontId="3" fillId="0" borderId="29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0" fontId="26" fillId="0" borderId="24" xfId="0" applyFont="1" applyBorder="1" applyAlignment="1">
      <alignment horizontal="left" vertical="center"/>
    </xf>
    <xf numFmtId="0" fontId="26" fillId="0" borderId="21" xfId="0" applyFont="1" applyBorder="1" applyAlignment="1">
      <alignment vertical="center" shrinkToFit="1"/>
    </xf>
    <xf numFmtId="0" fontId="26" fillId="0" borderId="32" xfId="0" applyFont="1" applyBorder="1" applyAlignment="1">
      <alignment horizontal="left" vertical="center"/>
    </xf>
    <xf numFmtId="0" fontId="28" fillId="0" borderId="22" xfId="0" applyFont="1" applyBorder="1" applyAlignment="1">
      <alignment vertical="center" shrinkToFit="1"/>
    </xf>
    <xf numFmtId="0" fontId="26" fillId="0" borderId="23" xfId="0" applyFont="1" applyBorder="1" applyAlignment="1">
      <alignment horizontal="left" vertical="center"/>
    </xf>
    <xf numFmtId="0" fontId="26" fillId="0" borderId="26" xfId="0" applyFont="1" applyBorder="1" applyAlignment="1">
      <alignment vertical="center" shrinkToFit="1"/>
    </xf>
    <xf numFmtId="0" fontId="27" fillId="0" borderId="23" xfId="0" applyFont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184" fontId="26" fillId="0" borderId="15" xfId="0" applyNumberFormat="1" applyFont="1" applyBorder="1" applyAlignment="1">
      <alignment horizontal="center" vertical="center"/>
    </xf>
    <xf numFmtId="184" fontId="26" fillId="0" borderId="16" xfId="0" applyNumberFormat="1" applyFont="1" applyBorder="1" applyAlignment="1">
      <alignment vertical="center"/>
    </xf>
    <xf numFmtId="184" fontId="26" fillId="0" borderId="17" xfId="0" applyNumberFormat="1" applyFont="1" applyBorder="1" applyAlignment="1">
      <alignment vertical="center"/>
    </xf>
    <xf numFmtId="3" fontId="26" fillId="0" borderId="23" xfId="0" applyNumberFormat="1" applyFont="1" applyBorder="1" applyAlignment="1">
      <alignment horizontal="right" vertical="center"/>
    </xf>
    <xf numFmtId="184" fontId="3" fillId="0" borderId="23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24" xfId="0" applyFont="1" applyBorder="1" applyAlignment="1">
      <alignment vertical="center" shrinkToFit="1"/>
    </xf>
    <xf numFmtId="0" fontId="26" fillId="0" borderId="29" xfId="0" applyFont="1" applyBorder="1" applyAlignment="1">
      <alignment horizontal="left" vertical="center" shrinkToFit="1"/>
    </xf>
    <xf numFmtId="0" fontId="27" fillId="0" borderId="29" xfId="0" applyFont="1" applyBorder="1" applyAlignment="1">
      <alignment horizontal="center" vertical="center" shrinkToFit="1"/>
    </xf>
    <xf numFmtId="0" fontId="26" fillId="0" borderId="35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184" fontId="26" fillId="0" borderId="40" xfId="0" applyNumberFormat="1" applyFont="1" applyBorder="1" applyAlignment="1">
      <alignment horizontal="center" vertical="center"/>
    </xf>
    <xf numFmtId="184" fontId="26" fillId="0" borderId="41" xfId="0" applyNumberFormat="1" applyFont="1" applyBorder="1" applyAlignment="1">
      <alignment vertical="center"/>
    </xf>
    <xf numFmtId="184" fontId="26" fillId="0" borderId="42" xfId="0" applyNumberFormat="1" applyFont="1" applyBorder="1" applyAlignment="1">
      <alignment vertical="center"/>
    </xf>
    <xf numFmtId="3" fontId="26" fillId="0" borderId="29" xfId="0" applyNumberFormat="1" applyFont="1" applyBorder="1" applyAlignment="1">
      <alignment horizontal="right" vertical="center"/>
    </xf>
    <xf numFmtId="0" fontId="26" fillId="0" borderId="25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 shrinkToFit="1"/>
    </xf>
    <xf numFmtId="0" fontId="0" fillId="0" borderId="6" xfId="0" applyFont="1" applyBorder="1"/>
    <xf numFmtId="0" fontId="0" fillId="0" borderId="7" xfId="0" applyFont="1" applyBorder="1"/>
    <xf numFmtId="0" fontId="0" fillId="0" borderId="0" xfId="0" applyFont="1"/>
    <xf numFmtId="0" fontId="0" fillId="0" borderId="8" xfId="0" applyFont="1" applyBorder="1"/>
    <xf numFmtId="0" fontId="0" fillId="0" borderId="5" xfId="0" applyFont="1" applyBorder="1"/>
    <xf numFmtId="0" fontId="0" fillId="0" borderId="4" xfId="0" applyFont="1" applyBorder="1"/>
    <xf numFmtId="0" fontId="27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 shrinkToFit="1"/>
    </xf>
    <xf numFmtId="4" fontId="26" fillId="0" borderId="22" xfId="0" quotePrefix="1" applyNumberFormat="1" applyFont="1" applyBorder="1" applyAlignment="1">
      <alignment horizontal="center" vertical="center"/>
    </xf>
    <xf numFmtId="4" fontId="26" fillId="0" borderId="22" xfId="0" applyNumberFormat="1" applyFont="1" applyBorder="1" applyAlignment="1">
      <alignment horizontal="right" vertical="center"/>
    </xf>
    <xf numFmtId="4" fontId="26" fillId="0" borderId="33" xfId="0" applyNumberFormat="1" applyFont="1" applyBorder="1" applyAlignment="1">
      <alignment horizontal="center" vertical="center"/>
    </xf>
    <xf numFmtId="0" fontId="26" fillId="0" borderId="21" xfId="0" applyFont="1" applyBorder="1" applyAlignment="1">
      <alignment horizontal="right" vertical="center"/>
    </xf>
    <xf numFmtId="0" fontId="26" fillId="0" borderId="22" xfId="0" applyFont="1" applyBorder="1" applyAlignment="1">
      <alignment vertical="center" shrinkToFit="1"/>
    </xf>
    <xf numFmtId="4" fontId="26" fillId="0" borderId="33" xfId="0" quotePrefix="1" applyNumberFormat="1" applyFont="1" applyBorder="1" applyAlignment="1">
      <alignment horizontal="center" vertical="center"/>
    </xf>
    <xf numFmtId="4" fontId="26" fillId="0" borderId="27" xfId="0" applyNumberFormat="1" applyFont="1" applyBorder="1" applyAlignment="1">
      <alignment horizontal="right" vertical="center"/>
    </xf>
    <xf numFmtId="4" fontId="28" fillId="0" borderId="22" xfId="0" quotePrefix="1" applyNumberFormat="1" applyFont="1" applyBorder="1" applyAlignment="1">
      <alignment horizontal="center" vertical="center"/>
    </xf>
    <xf numFmtId="4" fontId="28" fillId="0" borderId="22" xfId="0" applyNumberFormat="1" applyFont="1" applyBorder="1" applyAlignment="1">
      <alignment horizontal="right" vertical="center"/>
    </xf>
    <xf numFmtId="0" fontId="28" fillId="0" borderId="21" xfId="0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right" vertical="center"/>
    </xf>
    <xf numFmtId="4" fontId="26" fillId="0" borderId="22" xfId="0" applyNumberFormat="1" applyFont="1" applyBorder="1" applyAlignment="1">
      <alignment horizontal="left" vertical="center"/>
    </xf>
    <xf numFmtId="4" fontId="26" fillId="0" borderId="21" xfId="0" applyNumberFormat="1" applyFont="1" applyBorder="1" applyAlignment="1">
      <alignment horizontal="right" vertical="center"/>
    </xf>
    <xf numFmtId="4" fontId="29" fillId="0" borderId="24" xfId="0" applyNumberFormat="1" applyFont="1" applyBorder="1" applyAlignment="1">
      <alignment horizontal="left" vertical="center"/>
    </xf>
    <xf numFmtId="4" fontId="29" fillId="0" borderId="22" xfId="0" applyNumberFormat="1" applyFont="1" applyBorder="1" applyAlignment="1">
      <alignment horizontal="left" vertical="center"/>
    </xf>
    <xf numFmtId="4" fontId="30" fillId="0" borderId="22" xfId="0" quotePrefix="1" applyNumberFormat="1" applyFont="1" applyBorder="1" applyAlignment="1">
      <alignment horizontal="center" vertical="center"/>
    </xf>
    <xf numFmtId="4" fontId="30" fillId="0" borderId="22" xfId="0" applyNumberFormat="1" applyFont="1" applyBorder="1" applyAlignment="1">
      <alignment horizontal="right" vertical="center"/>
    </xf>
    <xf numFmtId="0" fontId="30" fillId="0" borderId="21" xfId="0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right" vertical="center"/>
    </xf>
    <xf numFmtId="0" fontId="30" fillId="0" borderId="22" xfId="0" applyFont="1" applyBorder="1" applyAlignment="1">
      <alignment vertical="center" shrinkToFit="1"/>
    </xf>
    <xf numFmtId="0" fontId="28" fillId="0" borderId="24" xfId="0" applyFont="1" applyBorder="1" applyAlignment="1">
      <alignment vertical="center" shrinkToFit="1"/>
    </xf>
    <xf numFmtId="0" fontId="30" fillId="0" borderId="26" xfId="0" applyFont="1" applyBorder="1" applyAlignment="1">
      <alignment vertical="center" shrinkToFit="1"/>
    </xf>
    <xf numFmtId="0" fontId="29" fillId="0" borderId="23" xfId="0" applyFont="1" applyBorder="1" applyAlignment="1">
      <alignment horizontal="center" vertical="center" shrinkToFit="1"/>
    </xf>
    <xf numFmtId="4" fontId="28" fillId="0" borderId="26" xfId="0" quotePrefix="1" applyNumberFormat="1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right" vertical="center"/>
    </xf>
    <xf numFmtId="0" fontId="28" fillId="0" borderId="23" xfId="0" applyFont="1" applyBorder="1" applyAlignment="1">
      <alignment horizontal="center" vertical="center"/>
    </xf>
    <xf numFmtId="4" fontId="28" fillId="0" borderId="23" xfId="0" applyNumberFormat="1" applyFont="1" applyBorder="1" applyAlignment="1">
      <alignment horizontal="right" vertical="center"/>
    </xf>
    <xf numFmtId="0" fontId="27" fillId="0" borderId="22" xfId="0" applyFont="1" applyBorder="1" applyAlignment="1">
      <alignment horizontal="left" vertical="center" shrinkToFit="1"/>
    </xf>
    <xf numFmtId="0" fontId="26" fillId="0" borderId="29" xfId="0" applyFont="1" applyBorder="1" applyAlignment="1">
      <alignment vertical="center" shrinkToFit="1"/>
    </xf>
    <xf numFmtId="0" fontId="27" fillId="0" borderId="38" xfId="0" applyFont="1" applyBorder="1" applyAlignment="1">
      <alignment horizontal="center" vertical="center" shrinkToFit="1"/>
    </xf>
    <xf numFmtId="4" fontId="26" fillId="0" borderId="38" xfId="0" quotePrefix="1" applyNumberFormat="1" applyFont="1" applyBorder="1" applyAlignment="1">
      <alignment horizontal="center" vertical="center"/>
    </xf>
    <xf numFmtId="4" fontId="26" fillId="0" borderId="38" xfId="0" applyNumberFormat="1" applyFont="1" applyBorder="1" applyAlignment="1">
      <alignment horizontal="center" vertical="center"/>
    </xf>
    <xf numFmtId="184" fontId="26" fillId="0" borderId="29" xfId="0" applyNumberFormat="1" applyFont="1" applyBorder="1" applyAlignment="1">
      <alignment horizontal="right" vertical="center"/>
    </xf>
    <xf numFmtId="4" fontId="28" fillId="0" borderId="24" xfId="0" applyNumberFormat="1" applyFont="1" applyBorder="1" applyAlignment="1">
      <alignment horizontal="left" vertical="center"/>
    </xf>
    <xf numFmtId="4" fontId="28" fillId="0" borderId="22" xfId="0" applyNumberFormat="1" applyFont="1" applyBorder="1" applyAlignment="1">
      <alignment horizontal="left" vertical="center"/>
    </xf>
    <xf numFmtId="2" fontId="31" fillId="0" borderId="36" xfId="0" applyNumberFormat="1" applyFont="1" applyBorder="1" applyAlignment="1">
      <alignment horizontal="left" vertical="center"/>
    </xf>
    <xf numFmtId="3" fontId="28" fillId="0" borderId="21" xfId="0" applyNumberFormat="1" applyFont="1" applyBorder="1" applyAlignment="1">
      <alignment horizontal="right" vertical="center"/>
    </xf>
    <xf numFmtId="0" fontId="29" fillId="0" borderId="21" xfId="0" applyFont="1" applyBorder="1" applyAlignment="1">
      <alignment horizontal="right" vertical="center" shrinkToFit="1"/>
    </xf>
    <xf numFmtId="4" fontId="26" fillId="0" borderId="33" xfId="0" applyNumberFormat="1" applyFont="1" applyBorder="1" applyAlignment="1">
      <alignment horizontal="right" vertical="center"/>
    </xf>
    <xf numFmtId="4" fontId="28" fillId="0" borderId="33" xfId="0" quotePrefix="1" applyNumberFormat="1" applyFont="1" applyBorder="1" applyAlignment="1">
      <alignment horizontal="center" vertical="center"/>
    </xf>
    <xf numFmtId="4" fontId="28" fillId="0" borderId="33" xfId="0" applyNumberFormat="1" applyFont="1" applyBorder="1" applyAlignment="1">
      <alignment horizontal="right" vertical="center"/>
    </xf>
    <xf numFmtId="0" fontId="26" fillId="0" borderId="21" xfId="0" applyFont="1" applyBorder="1" applyAlignment="1">
      <alignment horizontal="right" vertical="center" shrinkToFit="1"/>
    </xf>
    <xf numFmtId="0" fontId="27" fillId="0" borderId="21" xfId="0" applyFont="1" applyBorder="1" applyAlignment="1">
      <alignment horizontal="right" vertical="center" shrinkToFit="1"/>
    </xf>
    <xf numFmtId="186" fontId="26" fillId="0" borderId="36" xfId="0" applyNumberFormat="1" applyFont="1" applyBorder="1" applyAlignment="1">
      <alignment horizontal="left" vertical="center"/>
    </xf>
    <xf numFmtId="0" fontId="28" fillId="0" borderId="21" xfId="0" applyFont="1" applyBorder="1" applyAlignment="1">
      <alignment horizontal="left" vertical="center"/>
    </xf>
    <xf numFmtId="185" fontId="28" fillId="0" borderId="33" xfId="0" applyNumberFormat="1" applyFont="1" applyBorder="1" applyAlignment="1">
      <alignment horizontal="center" vertical="center"/>
    </xf>
    <xf numFmtId="4" fontId="28" fillId="0" borderId="27" xfId="0" applyNumberFormat="1" applyFont="1" applyBorder="1" applyAlignment="1">
      <alignment horizontal="right" vertical="center"/>
    </xf>
    <xf numFmtId="0" fontId="32" fillId="0" borderId="21" xfId="0" applyFont="1" applyBorder="1" applyAlignment="1">
      <alignment horizontal="center" vertical="center" shrinkToFit="1"/>
    </xf>
    <xf numFmtId="185" fontId="28" fillId="0" borderId="22" xfId="0" applyNumberFormat="1" applyFont="1" applyBorder="1" applyAlignment="1">
      <alignment horizontal="right" vertical="center"/>
    </xf>
    <xf numFmtId="4" fontId="28" fillId="0" borderId="22" xfId="0" applyNumberFormat="1" applyFont="1" applyBorder="1" applyAlignment="1">
      <alignment horizontal="center" vertical="center"/>
    </xf>
    <xf numFmtId="185" fontId="28" fillId="0" borderId="22" xfId="0" applyNumberFormat="1" applyFont="1" applyBorder="1" applyAlignment="1">
      <alignment horizontal="center" vertical="center"/>
    </xf>
    <xf numFmtId="186" fontId="26" fillId="0" borderId="36" xfId="0" applyNumberFormat="1" applyFont="1" applyBorder="1" applyAlignment="1">
      <alignment horizontal="right" vertical="center"/>
    </xf>
    <xf numFmtId="0" fontId="26" fillId="0" borderId="23" xfId="0" applyFont="1" applyBorder="1" applyAlignment="1">
      <alignment vertical="center" shrinkToFit="1"/>
    </xf>
    <xf numFmtId="184" fontId="26" fillId="0" borderId="27" xfId="0" applyNumberFormat="1" applyFont="1" applyBorder="1" applyAlignment="1">
      <alignment horizontal="right" vertical="center"/>
    </xf>
    <xf numFmtId="0" fontId="26" fillId="0" borderId="21" xfId="0" applyFont="1" applyBorder="1" applyAlignment="1">
      <alignment horizontal="center" vertical="center" shrinkToFit="1"/>
    </xf>
    <xf numFmtId="185" fontId="26" fillId="0" borderId="22" xfId="0" applyNumberFormat="1" applyFont="1" applyBorder="1" applyAlignment="1">
      <alignment horizontal="left" vertical="center"/>
    </xf>
    <xf numFmtId="4" fontId="26" fillId="0" borderId="22" xfId="0" applyNumberFormat="1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 shrinkToFit="1"/>
    </xf>
    <xf numFmtId="4" fontId="26" fillId="0" borderId="24" xfId="0" applyNumberFormat="1" applyFont="1" applyBorder="1" applyAlignment="1">
      <alignment horizontal="left" vertical="center"/>
    </xf>
    <xf numFmtId="184" fontId="26" fillId="0" borderId="22" xfId="0" applyNumberFormat="1" applyFont="1" applyBorder="1" applyAlignment="1">
      <alignment horizontal="left" vertical="center"/>
    </xf>
    <xf numFmtId="185" fontId="26" fillId="0" borderId="32" xfId="0" applyNumberFormat="1" applyFont="1" applyBorder="1" applyAlignment="1">
      <alignment horizontal="left" vertical="center"/>
    </xf>
    <xf numFmtId="185" fontId="26" fillId="0" borderId="33" xfId="0" applyNumberFormat="1" applyFont="1" applyBorder="1" applyAlignment="1">
      <alignment horizontal="left" vertical="center"/>
    </xf>
    <xf numFmtId="4" fontId="26" fillId="0" borderId="33" xfId="0" applyNumberFormat="1" applyFont="1" applyBorder="1" applyAlignment="1">
      <alignment horizontal="left" vertical="center"/>
    </xf>
    <xf numFmtId="184" fontId="26" fillId="0" borderId="21" xfId="0" applyNumberFormat="1" applyFont="1" applyBorder="1" applyAlignment="1">
      <alignment horizontal="center" vertical="center"/>
    </xf>
    <xf numFmtId="184" fontId="26" fillId="0" borderId="21" xfId="0" applyNumberFormat="1" applyFont="1" applyBorder="1" applyAlignment="1">
      <alignment horizontal="right" vertical="center"/>
    </xf>
    <xf numFmtId="4" fontId="26" fillId="0" borderId="0" xfId="0" quotePrefix="1" applyNumberFormat="1" applyFont="1" applyAlignment="1">
      <alignment horizontal="center" vertical="center"/>
    </xf>
    <xf numFmtId="185" fontId="26" fillId="0" borderId="38" xfId="0" applyNumberFormat="1" applyFont="1" applyBorder="1" applyAlignment="1">
      <alignment horizontal="left" vertical="center"/>
    </xf>
    <xf numFmtId="0" fontId="26" fillId="0" borderId="34" xfId="0" applyFont="1" applyBorder="1" applyAlignment="1">
      <alignment horizontal="center" vertical="center"/>
    </xf>
    <xf numFmtId="184" fontId="26" fillId="0" borderId="34" xfId="0" applyNumberFormat="1" applyFont="1" applyBorder="1" applyAlignment="1">
      <alignment horizontal="righ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4" fontId="26" fillId="0" borderId="24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right" vertical="center"/>
    </xf>
    <xf numFmtId="185" fontId="26" fillId="0" borderId="22" xfId="0" applyNumberFormat="1" applyFont="1" applyBorder="1" applyAlignment="1">
      <alignment horizontal="center" vertical="center"/>
    </xf>
    <xf numFmtId="4" fontId="26" fillId="0" borderId="26" xfId="0" quotePrefix="1" applyNumberFormat="1" applyFont="1" applyBorder="1" applyAlignment="1">
      <alignment horizontal="center" vertical="center"/>
    </xf>
    <xf numFmtId="4" fontId="26" fillId="0" borderId="30" xfId="0" applyNumberFormat="1" applyFont="1" applyBorder="1" applyAlignment="1">
      <alignment horizontal="center" vertical="center"/>
    </xf>
    <xf numFmtId="184" fontId="26" fillId="0" borderId="23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33" fillId="0" borderId="22" xfId="0" applyFont="1" applyBorder="1" applyAlignment="1">
      <alignment horizontal="left" vertical="center"/>
    </xf>
    <xf numFmtId="0" fontId="29" fillId="0" borderId="22" xfId="0" applyFont="1" applyBorder="1" applyAlignment="1">
      <alignment horizontal="center" vertical="center" shrinkToFit="1"/>
    </xf>
    <xf numFmtId="4" fontId="26" fillId="0" borderId="37" xfId="0" applyNumberFormat="1" applyFont="1" applyBorder="1" applyAlignment="1">
      <alignment horizontal="left" vertical="center"/>
    </xf>
    <xf numFmtId="4" fontId="26" fillId="0" borderId="38" xfId="0" applyNumberFormat="1" applyFont="1" applyBorder="1" applyAlignment="1">
      <alignment horizontal="left" vertical="center"/>
    </xf>
    <xf numFmtId="184" fontId="26" fillId="0" borderId="27" xfId="0" applyNumberFormat="1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center"/>
    </xf>
    <xf numFmtId="4" fontId="28" fillId="0" borderId="33" xfId="0" applyNumberFormat="1" applyFont="1" applyBorder="1" applyAlignment="1">
      <alignment horizontal="center" vertical="center"/>
    </xf>
    <xf numFmtId="185" fontId="26" fillId="0" borderId="22" xfId="0" applyNumberFormat="1" applyFont="1" applyBorder="1" applyAlignment="1">
      <alignment horizontal="right" vertical="center"/>
    </xf>
    <xf numFmtId="4" fontId="26" fillId="0" borderId="39" xfId="0" applyNumberFormat="1" applyFont="1" applyBorder="1" applyAlignment="1">
      <alignment horizontal="center" vertical="center"/>
    </xf>
    <xf numFmtId="0" fontId="28" fillId="0" borderId="23" xfId="0" applyFont="1" applyBorder="1" applyAlignment="1">
      <alignment horizontal="left" vertical="center"/>
    </xf>
    <xf numFmtId="184" fontId="26" fillId="0" borderId="23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vertical="center"/>
    </xf>
    <xf numFmtId="0" fontId="26" fillId="0" borderId="20" xfId="0" applyFont="1" applyBorder="1" applyAlignment="1">
      <alignment horizontal="center" vertical="center"/>
    </xf>
    <xf numFmtId="0" fontId="26" fillId="0" borderId="19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5" fillId="0" borderId="28" xfId="0" applyFont="1" applyBorder="1"/>
    <xf numFmtId="0" fontId="3" fillId="0" borderId="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4" fontId="26" fillId="0" borderId="24" xfId="0" applyNumberFormat="1" applyFont="1" applyBorder="1" applyAlignment="1">
      <alignment horizontal="left" vertical="center"/>
    </xf>
    <xf numFmtId="4" fontId="26" fillId="0" borderId="22" xfId="0" applyNumberFormat="1" applyFont="1" applyBorder="1" applyAlignment="1">
      <alignment horizontal="left" vertical="center"/>
    </xf>
    <xf numFmtId="185" fontId="26" fillId="0" borderId="25" xfId="0" applyNumberFormat="1" applyFont="1" applyBorder="1" applyAlignment="1">
      <alignment horizontal="left" vertical="center"/>
    </xf>
    <xf numFmtId="185" fontId="26" fillId="0" borderId="26" xfId="0" applyNumberFormat="1" applyFont="1" applyBorder="1" applyAlignment="1">
      <alignment horizontal="left" vertical="center"/>
    </xf>
    <xf numFmtId="185" fontId="26" fillId="0" borderId="24" xfId="0" applyNumberFormat="1" applyFont="1" applyBorder="1" applyAlignment="1">
      <alignment horizontal="left" vertical="center"/>
    </xf>
    <xf numFmtId="185" fontId="26" fillId="0" borderId="22" xfId="0" applyNumberFormat="1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4" fontId="26" fillId="0" borderId="24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right" vertical="center"/>
    </xf>
    <xf numFmtId="4" fontId="26" fillId="0" borderId="32" xfId="0" applyNumberFormat="1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4" fontId="28" fillId="0" borderId="24" xfId="0" applyNumberFormat="1" applyFont="1" applyBorder="1" applyAlignment="1">
      <alignment horizontal="left" vertical="center"/>
    </xf>
    <xf numFmtId="0" fontId="33" fillId="0" borderId="22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" fontId="26" fillId="0" borderId="38" xfId="0" applyNumberFormat="1" applyFont="1" applyBorder="1" applyAlignment="1">
      <alignment horizontal="left" vertical="center"/>
    </xf>
    <xf numFmtId="185" fontId="26" fillId="0" borderId="32" xfId="0" applyNumberFormat="1" applyFont="1" applyBorder="1" applyAlignment="1">
      <alignment horizontal="left" vertical="center"/>
    </xf>
    <xf numFmtId="185" fontId="26" fillId="0" borderId="33" xfId="0" applyNumberFormat="1" applyFont="1" applyBorder="1" applyAlignment="1">
      <alignment horizontal="left" vertical="center"/>
    </xf>
    <xf numFmtId="4" fontId="29" fillId="0" borderId="25" xfId="0" applyNumberFormat="1" applyFont="1" applyBorder="1" applyAlignment="1">
      <alignment horizontal="left" vertical="center"/>
    </xf>
    <xf numFmtId="4" fontId="29" fillId="0" borderId="26" xfId="0" applyNumberFormat="1" applyFont="1" applyBorder="1" applyAlignment="1">
      <alignment horizontal="left" vertical="center"/>
    </xf>
    <xf numFmtId="4" fontId="29" fillId="0" borderId="24" xfId="0" applyNumberFormat="1" applyFont="1" applyBorder="1" applyAlignment="1">
      <alignment horizontal="left" vertical="center"/>
    </xf>
    <xf numFmtId="4" fontId="29" fillId="0" borderId="22" xfId="0" applyNumberFormat="1" applyFont="1" applyBorder="1" applyAlignment="1">
      <alignment horizontal="left" vertical="center"/>
    </xf>
    <xf numFmtId="4" fontId="28" fillId="0" borderId="22" xfId="0" applyNumberFormat="1" applyFont="1" applyBorder="1" applyAlignment="1">
      <alignment horizontal="left" vertical="center"/>
    </xf>
    <xf numFmtId="4" fontId="27" fillId="0" borderId="24" xfId="0" applyNumberFormat="1" applyFont="1" applyBorder="1" applyAlignment="1">
      <alignment horizontal="left" vertical="center"/>
    </xf>
    <xf numFmtId="4" fontId="27" fillId="0" borderId="22" xfId="0" applyNumberFormat="1" applyFont="1" applyBorder="1" applyAlignment="1">
      <alignment horizontal="left" vertical="center"/>
    </xf>
    <xf numFmtId="49" fontId="27" fillId="0" borderId="24" xfId="0" applyNumberFormat="1" applyFont="1" applyBorder="1" applyAlignment="1">
      <alignment horizontal="left" vertical="center"/>
    </xf>
    <xf numFmtId="49" fontId="27" fillId="0" borderId="22" xfId="0" applyNumberFormat="1" applyFont="1" applyBorder="1" applyAlignment="1">
      <alignment horizontal="left" vertical="center"/>
    </xf>
    <xf numFmtId="185" fontId="28" fillId="0" borderId="24" xfId="0" applyNumberFormat="1" applyFont="1" applyBorder="1" applyAlignment="1">
      <alignment horizontal="left" vertical="center"/>
    </xf>
    <xf numFmtId="185" fontId="28" fillId="0" borderId="22" xfId="0" applyNumberFormat="1" applyFont="1" applyBorder="1" applyAlignment="1">
      <alignment horizontal="left" vertical="center"/>
    </xf>
    <xf numFmtId="185" fontId="0" fillId="0" borderId="22" xfId="0" applyNumberFormat="1" applyFont="1" applyBorder="1" applyAlignment="1">
      <alignment horizontal="left" vertical="center"/>
    </xf>
    <xf numFmtId="4" fontId="28" fillId="0" borderId="25" xfId="0" applyNumberFormat="1" applyFont="1" applyBorder="1" applyAlignment="1">
      <alignment horizontal="left" vertical="center"/>
    </xf>
    <xf numFmtId="4" fontId="28" fillId="0" borderId="26" xfId="0" applyNumberFormat="1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4" fontId="26" fillId="0" borderId="33" xfId="0" applyNumberFormat="1" applyFont="1" applyBorder="1" applyAlignment="1">
      <alignment horizontal="left" vertical="center"/>
    </xf>
  </cellXfs>
  <cellStyles count="30">
    <cellStyle name="Calc Currency (0)" xfId="1"/>
    <cellStyle name="entry" xfId="2"/>
    <cellStyle name="G/標準" xfId="3"/>
    <cellStyle name="Header1" xfId="4"/>
    <cellStyle name="Header2" xfId="5"/>
    <cellStyle name="Milliers [0]_AR1194" xfId="6"/>
    <cellStyle name="Milliers_AR1194" xfId="7"/>
    <cellStyle name="Mon騁aire [0]_AR1194" xfId="8"/>
    <cellStyle name="Mon騁aire_AR1194" xfId="9"/>
    <cellStyle name="Normal_#18-Internet" xfId="10"/>
    <cellStyle name="price" xfId="11"/>
    <cellStyle name="revised" xfId="12"/>
    <cellStyle name="section" xfId="13"/>
    <cellStyle name="title" xfId="14"/>
    <cellStyle name="タイトル" xfId="15" builtinId="15" customBuiltin="1"/>
    <cellStyle name="桁区切り 2" xfId="26"/>
    <cellStyle name="工内訳書" xfId="16"/>
    <cellStyle name="項目名" xfId="17"/>
    <cellStyle name="集計" xfId="18" builtinId="25" customBuiltin="1"/>
    <cellStyle name="数値 [0.0]" xfId="19"/>
    <cellStyle name="数値 [0.00]" xfId="20"/>
    <cellStyle name="数値 [0.000]" xfId="21"/>
    <cellStyle name="数値 [0]" xfId="22"/>
    <cellStyle name="標準" xfId="0" builtinId="0"/>
    <cellStyle name="標準 2" xfId="27"/>
    <cellStyle name="標準 3" xfId="28"/>
    <cellStyle name="標準 4" xfId="29"/>
    <cellStyle name="標準２" xfId="23"/>
    <cellStyle name="標準A" xfId="24"/>
    <cellStyle name="未定義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37</xdr:row>
      <xdr:rowOff>9525</xdr:rowOff>
    </xdr:from>
    <xdr:to>
      <xdr:col>9</xdr:col>
      <xdr:colOff>114300</xdr:colOff>
      <xdr:row>49</xdr:row>
      <xdr:rowOff>144050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175A435-E18B-36FE-9C42-2F6B4A52C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5125700"/>
          <a:ext cx="4772025" cy="276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609601</xdr:colOff>
      <xdr:row>47</xdr:row>
      <xdr:rowOff>9525</xdr:rowOff>
    </xdr:from>
    <xdr:to>
      <xdr:col>15</xdr:col>
      <xdr:colOff>1</xdr:colOff>
      <xdr:row>59</xdr:row>
      <xdr:rowOff>142364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16C51BE-D961-F5B5-5BA7-DAD6FE6D2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6" y="17316450"/>
          <a:ext cx="3333750" cy="27617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0</xdr:row>
      <xdr:rowOff>104775</xdr:rowOff>
    </xdr:from>
    <xdr:to>
      <xdr:col>17</xdr:col>
      <xdr:colOff>5963</xdr:colOff>
      <xdr:row>30</xdr:row>
      <xdr:rowOff>209549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7C37B67-B696-0534-8BCC-600E88A59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4775"/>
          <a:ext cx="10464413" cy="667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nkyo11\&#25216;&#24107;\WINDOWS\&#65411;&#65438;&#65405;&#65400;&#65412;&#65391;&#65420;&#65439;\&#25968;&#37327;&#35336;&#31639;&#2636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033;&#23611;&#23500;&#22763;&#30010;&#65400;&#65438;&#65433;&#65392;&#65420;&#65439;&#65432;&#65419;&#65438;&#65437;&#65400;&#65438;&#26045;&#35373;&#24314;&#35373;&#24037;&#2010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&#12456;&#12463;&#12475;&#12523;\&#20445;&#32946;&#25152;\&#20849;&#26377;\&#27996;&#12387;&#12371;\&#27178;&#22269;&#29256;&#20869;&#35379;&#65288;&#22269;&#38555;&#31038;&#20250;&#30740;&#31350;&#26847;&#65289;\&#27178;&#22269;&#20869;&#35379;&#26360;&#24335;&#65288;&#20849;&#36890;&#36027;&#12354;&#12426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&#12456;&#12463;&#12475;&#12523;\&#20445;&#32946;&#25152;\&#12362;&#20181;&#20107;\&#65320;&#65297;&#65303;\&#20989;&#39208;&#39640;&#23554;&#20307;&#32946;&#39208;&#25913;&#20462;&#12539;&#22679;&#31689;\&#31309;&#31639;&#12539;&#35336;&#31639;&#26360;\&#31309;&#31639;\&#23554;&#25915;&#31185;&#12539;&#31309;&#31639;&#65411;&#65438;&#65392;&#65408;&#12288;05_06_02\&#23554;&#25915;&#31185;&#20869;&#35379;&#12539;&#21029;&#32025;&#26126;&#32048;&#26360;&#315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20\data\&#20181;&#20107;\&#30707;&#22618;&#35373;&#35336;&#20107;&#21209;&#25152;\&#24693;&#24237;&#19979;&#27700;&#32066;&#26411;&#20966;&#29702;&#22580;%20&#25913;&#20462;&#24037;&#20107;\&#19979;&#277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1\My%20Documents\H12&#24037;&#20107;\&#21644;&#20809;&#20013;&#36015;&#27700;&#27133;&#35299;&#2030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data\0328&#26413;&#24140;&#21271;&#39640;\02&#21407;&#26412;&#65288;&#20307;&#31995;&#21270;&#12539;&#24180;&#27425;&#35336;&#30011;&#22259;&#65289;\01&#22522;&#30436;&#25972;&#20633;&#24037;&#20107;\02&#25975;&#22320;&#36896;&#25104;&#2403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1\My%20Documents\&#24357;&#29983;&#30010;(2-14-2)&#26223;&#35251;&#25913;&#21892;&#21450;&#12403;&#25913;&#31689;&#20027;&#20307;&#24037;&#20107;\&#26085;&#21513;&#31379;&#25913;&#20462;No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_CP&#38306;&#20418;\&#21271;&#36786;&#35373;&#35336;&#65406;&#65437;&#65408;&#65392;\&#26089;&#26469;&#39135;&#32905;&#27969;&#36890;&#65406;&#65437;&#65408;&#65392;\&#22679;&#31689;&#20869;&#37096;&#25342;&#1235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298;&#65296;&#65296;&#65297;&#24180;\&#20304;&#34276;\&#27996;&#20013;&#30010;\&#29749;&#29750;&#28716;&#23567;\&#23455;&#26045;&#35373;&#35336;\&#32066;&#20102;\EXCEL-DATA\&#20869;&#35379;&#26360;&#65381;&#36074;&#30097;&#26360;\&#35373;&#35336;(&#26413;)\&#32066;&#20102;\&#20844;&#34886;&#28020;&#22580;(1-31)\&#32066;&#20102;\&#33288;&#37096;&#65381;&#27801;&#30041;&#20013;&#23398;&#26657;&#20415;&#25152;&#25913;&#20462;\&#32066;&#20102;\&#21033;&#23611;&#23500;&#22763;&#30010;&#39740;&#33031;&#31119;&#31049;&#12398;&#23478;&#26032;&#31689;&#24037;&#20107;\&#21033;&#23611;&#23500;&#22763;&#30010;&#39740;&#33031;&#31119;&#31049;&#12398;&#23478;&#26032;&#31689;&#24037;&#20107;&#22793;&#263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1\My%20Documents\H14&#24357;&#29983;\&#24179;&#25104;14&#24180;&#24230;&#12288;&#24357;&#29983;&#30010;(2-19-3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1\MAIL%20DATA\&#24037;&#34276;\&#20304;&#21570;&#38291;&#20445;&#32946;&#25152;&#36074;&#30097;&#26360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data\WINDOWS\&#65411;&#65438;&#65405;&#65400;&#65412;&#65391;&#65420;&#65439;\&#25968;&#37327;&#29579;&#23376;\&#21271;&#19968;&#19969;&#30446;&#25968;&#37327;&#35336;&#31639;&#2636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e1\mate%20f\&#22303;&#31309;&#38598;&#353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&#12456;&#12463;&#12475;&#12523;\&#20445;&#32946;&#25152;\&#20849;&#26377;&#12501;&#12457;&#12523;&#12480;\&#65297;&#65299;&#24180;&#24230;&#12487;&#12540;&#12479;&#12501;&#12457;&#12523;&#12480;\&#31309;&#31639;&#12487;&#12540;&#12479;\&#20869;&#35379;&#26360;&#65288;&#21407;&#26412;&#6528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k\Desktop\&#40372;&#23621;&#20013;&#23398;&#26657;&#23455;&#26045;&#35373;&#35336;\&#25968;&#37327;&#35519;&#26360;\006&#36890;&#36335;&#24195;&#22580;&#25972;&#20633;&#240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wama22\&#65420;&#65438;&#65432;&#65392;&#65420;&#65401;&#65392;&#65405;\HOME\Project\Template\&#37326;&#27604;&#12513;&#65293;&#12459;&#12522;&#12473;&#12488;.xj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844;&#38283;&#65420;&#65387;&#65433;&#65408;&#65438;\&#27178;&#22269;&#20869;&#35379;&#26360;&#24335;(&#31278;&#30446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1\&#21033;&#23611;&#23500;&#22763;&#30010;&#65400;&#65438;&#65433;&#65392;&#65420;&#65439;&#65432;&#65419;&#65438;&#65437;&#65400;&#65438;&#26045;&#35373;&#24314;&#35373;&#24037;&#2010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&#12456;&#12463;&#12475;&#12523;\&#20445;&#32946;&#25152;\WINDOWS\TEMP\LMEL003_\&#20870;&#23665;&#25968;&#37327;&#35519;&#26360;6.27\WINDOWS\TEMP\LMEL003_\&#25968;&#37327;&#12288;\&#30436;&#39006;&#27497;&#25499;&#31639;&#20986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0869;&#35379;&#26360;&#21407;&#2641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6085;&#21513;&#31379;&#25913;&#20462;No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　力"/>
      <sheetName val="入  力２"/>
      <sheetName val="土工"/>
      <sheetName val="法面工"/>
      <sheetName val="土・法集計"/>
      <sheetName val="側溝工"/>
      <sheetName val="管・函渠工"/>
      <sheetName val="桝工"/>
      <sheetName val="暗渠工"/>
      <sheetName val="縁石工"/>
      <sheetName val="歩道工"/>
      <sheetName val="路盤工"/>
      <sheetName val="舗装工"/>
      <sheetName val="防護柵工"/>
      <sheetName val="取付道路工"/>
      <sheetName val="視線誘導標"/>
      <sheetName val="擁壁"/>
      <sheetName val="目次"/>
      <sheetName val="表紙"/>
      <sheetName val="表　題"/>
      <sheetName val="表　題 (2)"/>
      <sheetName val="集計表・調書"/>
      <sheetName val="その他"/>
      <sheetName val="図形"/>
      <sheetName val="ﾄﾗﾌﾃﾞｰﾀ"/>
      <sheetName val="ｿｹｯﾄ付ﾃﾞｰﾀ"/>
      <sheetName val="ﾂﾙﾐﾃﾞｰﾀ"/>
      <sheetName val="桝ﾃﾞｰﾀ"/>
      <sheetName val="暗渠工ﾃﾞｰﾀ"/>
      <sheetName val="歩道ﾃﾞｰﾀ"/>
      <sheetName val="舗装工･数量計算書 "/>
      <sheetName val="縁石工･数量計算書"/>
      <sheetName val="舗装止縁石延長調書"/>
      <sheetName val="舗装面積調書"/>
      <sheetName val="数量計算書･数量調書  "/>
      <sheetName val="数量総括表"/>
      <sheetName val="印刷ﾏｸﾛ"/>
      <sheetName val="表題印刷"/>
      <sheetName val="参照ﾏｸﾛ"/>
    </sheetNames>
    <sheetDataSet>
      <sheetData sheetId="0"/>
      <sheetData sheetId="1"/>
      <sheetData sheetId="2" refreshError="1">
        <row r="1">
          <cell r="A1" t="str">
            <v>土　　　積　　　計　　　算　　　書</v>
          </cell>
        </row>
        <row r="2">
          <cell r="A2" t="str">
            <v>土</v>
          </cell>
          <cell r="G2" t="str">
            <v>土　　　　　　　　積</v>
          </cell>
          <cell r="N2" t="str">
            <v>工　　区　　内　　流　　用　　土</v>
          </cell>
          <cell r="V2" t="str">
            <v>運　　　搬　　　土</v>
          </cell>
        </row>
        <row r="3">
          <cell r="B3" t="str">
            <v>測 点</v>
          </cell>
          <cell r="C3" t="str">
            <v>距　　離</v>
          </cell>
          <cell r="E3" t="str">
            <v>平 均 断 面</v>
          </cell>
          <cell r="G3" t="str">
            <v>切         土</v>
          </cell>
          <cell r="J3" t="str">
            <v>盛 土</v>
          </cell>
          <cell r="K3" t="str">
            <v>横　断　流　用　土</v>
          </cell>
          <cell r="N3" t="str">
            <v>縦　 断　 流　 用　 土</v>
          </cell>
          <cell r="R3" t="str">
            <v>其　の　他　 流　 用　 土</v>
          </cell>
          <cell r="V3" t="str">
            <v>捨　　土</v>
          </cell>
          <cell r="X3" t="str">
            <v>盛　　土</v>
          </cell>
          <cell r="Z3" t="str">
            <v>摘　要</v>
          </cell>
        </row>
        <row r="4">
          <cell r="A4" t="str">
            <v>質</v>
          </cell>
          <cell r="C4" t="str">
            <v>切 土</v>
          </cell>
          <cell r="D4" t="str">
            <v>盛 土</v>
          </cell>
          <cell r="E4" t="str">
            <v>切 土</v>
          </cell>
          <cell r="F4" t="str">
            <v>盛 土</v>
          </cell>
          <cell r="G4" t="str">
            <v>土 量</v>
          </cell>
          <cell r="H4" t="str">
            <v>流用率</v>
          </cell>
          <cell r="I4" t="str">
            <v>補正量</v>
          </cell>
          <cell r="J4" t="str">
            <v>土 量</v>
          </cell>
          <cell r="K4" t="str">
            <v>土 量</v>
          </cell>
          <cell r="L4" t="str">
            <v>残 土</v>
          </cell>
          <cell r="M4" t="str">
            <v>不足土</v>
          </cell>
          <cell r="N4" t="str">
            <v>距 離</v>
          </cell>
          <cell r="O4" t="str">
            <v>土 量</v>
          </cell>
          <cell r="P4" t="str">
            <v>残 土</v>
          </cell>
          <cell r="Q4" t="str">
            <v>不足土</v>
          </cell>
          <cell r="R4" t="str">
            <v>距 離</v>
          </cell>
          <cell r="S4" t="str">
            <v>土 量</v>
          </cell>
          <cell r="T4" t="str">
            <v>残 土</v>
          </cell>
          <cell r="U4" t="str">
            <v>不足土</v>
          </cell>
          <cell r="V4" t="str">
            <v>距 離</v>
          </cell>
          <cell r="W4" t="str">
            <v>土 量</v>
          </cell>
          <cell r="X4" t="str">
            <v>距 離</v>
          </cell>
          <cell r="Y4" t="str">
            <v>土 量</v>
          </cell>
        </row>
        <row r="5">
          <cell r="B5">
            <v>10</v>
          </cell>
          <cell r="C5">
            <v>10</v>
          </cell>
          <cell r="D5">
            <v>10</v>
          </cell>
          <cell r="E5">
            <v>5.0999999999999996</v>
          </cell>
          <cell r="F5">
            <v>3</v>
          </cell>
          <cell r="G5">
            <v>51</v>
          </cell>
          <cell r="H5">
            <v>0.9</v>
          </cell>
          <cell r="I5">
            <v>45.9</v>
          </cell>
          <cell r="J5">
            <v>30</v>
          </cell>
          <cell r="K5">
            <v>30</v>
          </cell>
          <cell r="L5">
            <v>15.899999999999999</v>
          </cell>
          <cell r="M5" t="str">
            <v/>
          </cell>
        </row>
        <row r="6">
          <cell r="B6">
            <v>20</v>
          </cell>
        </row>
        <row r="7">
          <cell r="B7">
            <v>20</v>
          </cell>
          <cell r="C7">
            <v>10</v>
          </cell>
          <cell r="D7">
            <v>10</v>
          </cell>
          <cell r="E7">
            <v>0.9</v>
          </cell>
          <cell r="F7">
            <v>4.5999999999999996</v>
          </cell>
          <cell r="G7">
            <v>9</v>
          </cell>
          <cell r="H7">
            <v>0.9</v>
          </cell>
          <cell r="I7">
            <v>8.1</v>
          </cell>
          <cell r="J7">
            <v>46</v>
          </cell>
          <cell r="K7">
            <v>8.1</v>
          </cell>
          <cell r="L7" t="str">
            <v/>
          </cell>
          <cell r="M7">
            <v>37.9</v>
          </cell>
        </row>
        <row r="8">
          <cell r="B8">
            <v>30</v>
          </cell>
        </row>
        <row r="9">
          <cell r="B9">
            <v>30</v>
          </cell>
          <cell r="C9">
            <v>10</v>
          </cell>
          <cell r="D9">
            <v>10</v>
          </cell>
          <cell r="E9">
            <v>0.5</v>
          </cell>
          <cell r="F9">
            <v>4.8</v>
          </cell>
          <cell r="G9">
            <v>5</v>
          </cell>
          <cell r="H9">
            <v>0.9</v>
          </cell>
          <cell r="I9">
            <v>4.5</v>
          </cell>
          <cell r="J9">
            <v>48</v>
          </cell>
          <cell r="K9">
            <v>4.5</v>
          </cell>
          <cell r="L9" t="str">
            <v/>
          </cell>
          <cell r="M9">
            <v>43.5</v>
          </cell>
        </row>
        <row r="10">
          <cell r="B10">
            <v>40</v>
          </cell>
        </row>
        <row r="11">
          <cell r="B11">
            <v>40</v>
          </cell>
          <cell r="C11">
            <v>10</v>
          </cell>
          <cell r="D11">
            <v>10</v>
          </cell>
          <cell r="E11">
            <v>2.4</v>
          </cell>
          <cell r="F11">
            <v>3.4</v>
          </cell>
          <cell r="G11">
            <v>24</v>
          </cell>
          <cell r="H11">
            <v>0.9</v>
          </cell>
          <cell r="I11">
            <v>21.6</v>
          </cell>
          <cell r="J11">
            <v>34</v>
          </cell>
          <cell r="K11">
            <v>21.6</v>
          </cell>
          <cell r="L11" t="str">
            <v/>
          </cell>
          <cell r="M11">
            <v>12.399999999999999</v>
          </cell>
        </row>
        <row r="12">
          <cell r="B12">
            <v>50</v>
          </cell>
        </row>
        <row r="13">
          <cell r="B13">
            <v>50</v>
          </cell>
          <cell r="C13">
            <v>10</v>
          </cell>
          <cell r="D13">
            <v>10</v>
          </cell>
          <cell r="E13">
            <v>8.5</v>
          </cell>
          <cell r="F13">
            <v>1.6</v>
          </cell>
          <cell r="G13">
            <v>85</v>
          </cell>
          <cell r="H13">
            <v>0.9</v>
          </cell>
          <cell r="I13">
            <v>76.5</v>
          </cell>
          <cell r="J13">
            <v>16</v>
          </cell>
          <cell r="K13">
            <v>16</v>
          </cell>
          <cell r="L13">
            <v>60.5</v>
          </cell>
          <cell r="M13" t="str">
            <v/>
          </cell>
        </row>
        <row r="14">
          <cell r="B14">
            <v>60</v>
          </cell>
        </row>
        <row r="15">
          <cell r="B15">
            <v>60</v>
          </cell>
          <cell r="C15">
            <v>10</v>
          </cell>
          <cell r="D15">
            <v>10</v>
          </cell>
          <cell r="E15">
            <v>15.1</v>
          </cell>
          <cell r="F15">
            <v>1</v>
          </cell>
          <cell r="G15">
            <v>151</v>
          </cell>
          <cell r="H15">
            <v>0.9</v>
          </cell>
          <cell r="I15">
            <v>135.9</v>
          </cell>
          <cell r="J15">
            <v>10</v>
          </cell>
          <cell r="K15">
            <v>10</v>
          </cell>
          <cell r="L15">
            <v>125.9</v>
          </cell>
          <cell r="M15" t="str">
            <v/>
          </cell>
        </row>
        <row r="16">
          <cell r="B16">
            <v>70</v>
          </cell>
        </row>
        <row r="17">
          <cell r="B17">
            <v>70</v>
          </cell>
          <cell r="C17">
            <v>10</v>
          </cell>
          <cell r="D17">
            <v>10</v>
          </cell>
          <cell r="E17">
            <v>21.2</v>
          </cell>
          <cell r="F17">
            <v>0.3</v>
          </cell>
          <cell r="G17">
            <v>212</v>
          </cell>
          <cell r="H17">
            <v>0.9</v>
          </cell>
          <cell r="I17">
            <v>190.8</v>
          </cell>
          <cell r="J17">
            <v>3</v>
          </cell>
          <cell r="K17">
            <v>3</v>
          </cell>
          <cell r="L17">
            <v>187.8</v>
          </cell>
          <cell r="M17" t="str">
            <v/>
          </cell>
        </row>
        <row r="18">
          <cell r="B18">
            <v>80</v>
          </cell>
        </row>
        <row r="19">
          <cell r="B19">
            <v>80</v>
          </cell>
          <cell r="C19">
            <v>10</v>
          </cell>
          <cell r="D19">
            <v>10</v>
          </cell>
          <cell r="E19">
            <v>21.4</v>
          </cell>
          <cell r="F19">
            <v>1</v>
          </cell>
          <cell r="G19">
            <v>214</v>
          </cell>
          <cell r="H19">
            <v>0.9</v>
          </cell>
          <cell r="I19">
            <v>192.6</v>
          </cell>
          <cell r="J19">
            <v>10</v>
          </cell>
          <cell r="K19">
            <v>10</v>
          </cell>
          <cell r="L19">
            <v>182.6</v>
          </cell>
          <cell r="M19" t="str">
            <v/>
          </cell>
        </row>
        <row r="20">
          <cell r="B20">
            <v>90</v>
          </cell>
        </row>
        <row r="21">
          <cell r="B21">
            <v>90</v>
          </cell>
          <cell r="C21">
            <v>10</v>
          </cell>
          <cell r="D21">
            <v>10</v>
          </cell>
          <cell r="E21">
            <v>10.3</v>
          </cell>
          <cell r="F21">
            <v>1.2</v>
          </cell>
          <cell r="G21">
            <v>103</v>
          </cell>
          <cell r="H21">
            <v>0.9</v>
          </cell>
          <cell r="I21">
            <v>92.7</v>
          </cell>
          <cell r="J21">
            <v>12</v>
          </cell>
          <cell r="K21">
            <v>12</v>
          </cell>
          <cell r="L21">
            <v>80.7</v>
          </cell>
          <cell r="M21" t="str">
            <v/>
          </cell>
        </row>
        <row r="22">
          <cell r="B22">
            <v>100</v>
          </cell>
        </row>
        <row r="23">
          <cell r="B23">
            <v>100</v>
          </cell>
          <cell r="C23">
            <v>10</v>
          </cell>
          <cell r="D23">
            <v>10</v>
          </cell>
          <cell r="E23">
            <v>1.4</v>
          </cell>
          <cell r="F23">
            <v>0.2</v>
          </cell>
          <cell r="G23">
            <v>14</v>
          </cell>
          <cell r="H23">
            <v>0.9</v>
          </cell>
          <cell r="I23">
            <v>12.6</v>
          </cell>
          <cell r="J23">
            <v>2</v>
          </cell>
          <cell r="K23">
            <v>2</v>
          </cell>
          <cell r="L23">
            <v>10.6</v>
          </cell>
          <cell r="M23" t="str">
            <v/>
          </cell>
        </row>
        <row r="24">
          <cell r="B24">
            <v>110</v>
          </cell>
        </row>
        <row r="25">
          <cell r="B25">
            <v>110</v>
          </cell>
          <cell r="C25">
            <v>3.4000000000000057</v>
          </cell>
          <cell r="D25">
            <v>3.4000000000000057</v>
          </cell>
          <cell r="E25">
            <v>0</v>
          </cell>
          <cell r="F25">
            <v>0</v>
          </cell>
          <cell r="G25">
            <v>0</v>
          </cell>
          <cell r="H25">
            <v>0.9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 t="str">
            <v/>
          </cell>
        </row>
        <row r="26">
          <cell r="B26">
            <v>113.4</v>
          </cell>
        </row>
        <row r="27">
          <cell r="G27">
            <v>868</v>
          </cell>
          <cell r="I27">
            <v>781.2</v>
          </cell>
          <cell r="J27">
            <v>211</v>
          </cell>
          <cell r="K27">
            <v>117.2</v>
          </cell>
          <cell r="L27">
            <v>664.00000000000011</v>
          </cell>
          <cell r="M27">
            <v>93.800000000000011</v>
          </cell>
        </row>
        <row r="28">
          <cell r="B28" t="str">
            <v>　　計</v>
          </cell>
        </row>
      </sheetData>
      <sheetData sheetId="3" refreshError="1">
        <row r="1">
          <cell r="A1" t="str">
            <v>切　土　法　面　仕　上</v>
          </cell>
          <cell r="L1" t="str">
            <v>盛　土　法　面　仕　上</v>
          </cell>
          <cell r="W1" t="str">
            <v>ス　テ　ッ　プ　仕　上</v>
          </cell>
          <cell r="AH1" t="str">
            <v>切　土　法　覆　工 （ 法 面 部 ）</v>
          </cell>
          <cell r="AS1" t="str">
            <v>切　土　法　覆　工 （ 平 面 部 ）</v>
          </cell>
          <cell r="BD1" t="str">
            <v>盛　土　法　覆　工 （ 法 面 部 ）</v>
          </cell>
          <cell r="BO1" t="str">
            <v>盛　土　法　覆　工 （ 平 面 部 ）</v>
          </cell>
        </row>
        <row r="2">
          <cell r="A2" t="str">
            <v>測点 (L)</v>
          </cell>
          <cell r="B2" t="str">
            <v>距離</v>
          </cell>
          <cell r="C2" t="str">
            <v>法長</v>
          </cell>
          <cell r="D2" t="str">
            <v>平均法長</v>
          </cell>
          <cell r="E2" t="str">
            <v>面積</v>
          </cell>
          <cell r="F2" t="str">
            <v>測点 (R)</v>
          </cell>
          <cell r="G2" t="str">
            <v>距離</v>
          </cell>
          <cell r="H2" t="str">
            <v>法長</v>
          </cell>
          <cell r="I2" t="str">
            <v>平均法長</v>
          </cell>
          <cell r="J2" t="str">
            <v>面積</v>
          </cell>
          <cell r="K2" t="str">
            <v>摘要</v>
          </cell>
          <cell r="L2" t="str">
            <v>測点 (L)</v>
          </cell>
          <cell r="M2" t="str">
            <v>距離</v>
          </cell>
          <cell r="N2" t="str">
            <v>法長</v>
          </cell>
          <cell r="O2" t="str">
            <v>平均法長</v>
          </cell>
          <cell r="P2" t="str">
            <v>面積</v>
          </cell>
          <cell r="Q2" t="str">
            <v>測点 (R)</v>
          </cell>
          <cell r="R2" t="str">
            <v>距離</v>
          </cell>
          <cell r="S2" t="str">
            <v>法長</v>
          </cell>
          <cell r="T2" t="str">
            <v>平均法長</v>
          </cell>
          <cell r="U2" t="str">
            <v>面積</v>
          </cell>
          <cell r="V2" t="str">
            <v>摘要</v>
          </cell>
          <cell r="W2" t="str">
            <v>測点 (L)</v>
          </cell>
          <cell r="X2" t="str">
            <v>距離</v>
          </cell>
          <cell r="Y2" t="str">
            <v>法長</v>
          </cell>
          <cell r="Z2" t="str">
            <v>平均法長</v>
          </cell>
          <cell r="AA2" t="str">
            <v>面積</v>
          </cell>
          <cell r="AB2" t="str">
            <v>測点 (R)</v>
          </cell>
          <cell r="AC2" t="str">
            <v>距離</v>
          </cell>
          <cell r="AD2" t="str">
            <v>法長</v>
          </cell>
          <cell r="AE2" t="str">
            <v>平均法長</v>
          </cell>
          <cell r="AF2" t="str">
            <v>面積</v>
          </cell>
          <cell r="AG2" t="str">
            <v>摘要</v>
          </cell>
          <cell r="AH2" t="str">
            <v>測点 (L)</v>
          </cell>
          <cell r="AI2" t="str">
            <v>距離</v>
          </cell>
          <cell r="AJ2" t="str">
            <v>法長</v>
          </cell>
          <cell r="AK2" t="str">
            <v>平均法長</v>
          </cell>
          <cell r="AL2" t="str">
            <v>面積</v>
          </cell>
          <cell r="AM2" t="str">
            <v>測点 (R)</v>
          </cell>
          <cell r="AN2" t="str">
            <v>距離</v>
          </cell>
          <cell r="AO2" t="str">
            <v>法長</v>
          </cell>
          <cell r="AP2" t="str">
            <v>平均法長</v>
          </cell>
          <cell r="AQ2" t="str">
            <v>面積</v>
          </cell>
          <cell r="AR2" t="str">
            <v>摘要</v>
          </cell>
          <cell r="AS2" t="str">
            <v>測点 (L)</v>
          </cell>
          <cell r="AT2" t="str">
            <v>距離</v>
          </cell>
          <cell r="AU2" t="str">
            <v>法長</v>
          </cell>
          <cell r="AV2" t="str">
            <v>平均法長</v>
          </cell>
          <cell r="AW2" t="str">
            <v>面積</v>
          </cell>
          <cell r="AX2" t="str">
            <v>測点 (R)</v>
          </cell>
          <cell r="AY2" t="str">
            <v>距離</v>
          </cell>
          <cell r="AZ2" t="str">
            <v>法長</v>
          </cell>
          <cell r="BA2" t="str">
            <v>平均法長</v>
          </cell>
          <cell r="BB2" t="str">
            <v>面積</v>
          </cell>
          <cell r="BC2" t="str">
            <v>摘要</v>
          </cell>
          <cell r="BD2" t="str">
            <v>測点 (L)</v>
          </cell>
          <cell r="BE2" t="str">
            <v>距離</v>
          </cell>
          <cell r="BF2" t="str">
            <v>法長</v>
          </cell>
          <cell r="BG2" t="str">
            <v>平均法長</v>
          </cell>
          <cell r="BH2" t="str">
            <v>面積</v>
          </cell>
          <cell r="BI2" t="str">
            <v>測点 (R)</v>
          </cell>
          <cell r="BJ2" t="str">
            <v>距離</v>
          </cell>
          <cell r="BK2" t="str">
            <v>法長</v>
          </cell>
          <cell r="BL2" t="str">
            <v>平均法長</v>
          </cell>
          <cell r="BM2" t="str">
            <v>面積</v>
          </cell>
          <cell r="BN2" t="str">
            <v>摘要</v>
          </cell>
          <cell r="BO2" t="str">
            <v>測点 (L)</v>
          </cell>
          <cell r="BP2" t="str">
            <v>距離</v>
          </cell>
          <cell r="BQ2" t="str">
            <v>法長</v>
          </cell>
          <cell r="BR2" t="str">
            <v>平均法長</v>
          </cell>
          <cell r="BS2" t="str">
            <v>面積</v>
          </cell>
          <cell r="BT2" t="str">
            <v>測点 (R)</v>
          </cell>
          <cell r="BU2" t="str">
            <v>距離</v>
          </cell>
          <cell r="BV2" t="str">
            <v>法長</v>
          </cell>
          <cell r="BW2" t="str">
            <v>平均法長</v>
          </cell>
          <cell r="BX2" t="str">
            <v>面積</v>
          </cell>
          <cell r="BY2" t="str">
            <v>摘要</v>
          </cell>
        </row>
        <row r="3">
          <cell r="A3">
            <v>0</v>
          </cell>
          <cell r="B3">
            <v>20</v>
          </cell>
          <cell r="C3">
            <v>10</v>
          </cell>
          <cell r="D3">
            <v>5</v>
          </cell>
          <cell r="E3">
            <v>100</v>
          </cell>
          <cell r="F3">
            <v>0</v>
          </cell>
          <cell r="G3">
            <v>20</v>
          </cell>
          <cell r="H3">
            <v>3</v>
          </cell>
          <cell r="I3">
            <v>1.5</v>
          </cell>
          <cell r="J3">
            <v>30</v>
          </cell>
          <cell r="L3">
            <v>0</v>
          </cell>
          <cell r="M3">
            <v>20</v>
          </cell>
          <cell r="N3">
            <v>10</v>
          </cell>
          <cell r="O3">
            <v>5</v>
          </cell>
          <cell r="P3">
            <v>100</v>
          </cell>
          <cell r="Q3">
            <v>0</v>
          </cell>
          <cell r="R3">
            <v>20</v>
          </cell>
          <cell r="S3">
            <v>3</v>
          </cell>
          <cell r="T3">
            <v>1.5</v>
          </cell>
          <cell r="U3">
            <v>30</v>
          </cell>
        </row>
        <row r="4">
          <cell r="A4">
            <v>20</v>
          </cell>
          <cell r="F4">
            <v>20</v>
          </cell>
          <cell r="L4">
            <v>20</v>
          </cell>
          <cell r="Q4">
            <v>20</v>
          </cell>
        </row>
        <row r="5">
          <cell r="A5">
            <v>20</v>
          </cell>
          <cell r="B5">
            <v>20</v>
          </cell>
          <cell r="C5">
            <v>20</v>
          </cell>
          <cell r="D5">
            <v>15</v>
          </cell>
          <cell r="E5">
            <v>300</v>
          </cell>
          <cell r="F5">
            <v>20</v>
          </cell>
          <cell r="G5">
            <v>20</v>
          </cell>
          <cell r="H5">
            <v>4</v>
          </cell>
          <cell r="I5">
            <v>3.5</v>
          </cell>
          <cell r="J5">
            <v>70</v>
          </cell>
          <cell r="L5">
            <v>20</v>
          </cell>
          <cell r="M5">
            <v>20</v>
          </cell>
          <cell r="N5">
            <v>20</v>
          </cell>
          <cell r="O5">
            <v>15</v>
          </cell>
          <cell r="P5">
            <v>300</v>
          </cell>
          <cell r="Q5">
            <v>20</v>
          </cell>
          <cell r="R5">
            <v>20</v>
          </cell>
          <cell r="S5">
            <v>4</v>
          </cell>
          <cell r="T5">
            <v>3.5</v>
          </cell>
          <cell r="U5">
            <v>70</v>
          </cell>
        </row>
        <row r="6">
          <cell r="A6">
            <v>40</v>
          </cell>
          <cell r="F6">
            <v>40</v>
          </cell>
          <cell r="L6">
            <v>40</v>
          </cell>
          <cell r="Q6">
            <v>40</v>
          </cell>
        </row>
        <row r="7">
          <cell r="A7">
            <v>40</v>
          </cell>
          <cell r="B7">
            <v>20</v>
          </cell>
          <cell r="C7">
            <v>30</v>
          </cell>
          <cell r="D7">
            <v>25</v>
          </cell>
          <cell r="E7">
            <v>500</v>
          </cell>
          <cell r="F7">
            <v>40</v>
          </cell>
          <cell r="G7">
            <v>20</v>
          </cell>
          <cell r="H7">
            <v>5</v>
          </cell>
          <cell r="I7">
            <v>4.5</v>
          </cell>
          <cell r="J7">
            <v>90</v>
          </cell>
          <cell r="L7">
            <v>40</v>
          </cell>
          <cell r="M7">
            <v>20</v>
          </cell>
          <cell r="N7">
            <v>30</v>
          </cell>
          <cell r="O7">
            <v>25</v>
          </cell>
          <cell r="P7">
            <v>500</v>
          </cell>
          <cell r="Q7">
            <v>40</v>
          </cell>
          <cell r="R7">
            <v>20</v>
          </cell>
          <cell r="S7">
            <v>5</v>
          </cell>
          <cell r="T7">
            <v>4.5</v>
          </cell>
          <cell r="U7">
            <v>90</v>
          </cell>
        </row>
        <row r="8">
          <cell r="A8">
            <v>60</v>
          </cell>
          <cell r="F8">
            <v>60</v>
          </cell>
          <cell r="L8">
            <v>60</v>
          </cell>
          <cell r="Q8">
            <v>60</v>
          </cell>
        </row>
        <row r="9">
          <cell r="A9">
            <v>60</v>
          </cell>
          <cell r="B9">
            <v>20</v>
          </cell>
          <cell r="C9">
            <v>40</v>
          </cell>
          <cell r="D9">
            <v>35</v>
          </cell>
          <cell r="E9">
            <v>700</v>
          </cell>
          <cell r="F9">
            <v>60</v>
          </cell>
          <cell r="G9">
            <v>20</v>
          </cell>
          <cell r="H9">
            <v>6</v>
          </cell>
          <cell r="I9">
            <v>5.5</v>
          </cell>
          <cell r="J9">
            <v>110</v>
          </cell>
          <cell r="L9">
            <v>60</v>
          </cell>
          <cell r="M9">
            <v>20</v>
          </cell>
          <cell r="N9">
            <v>40</v>
          </cell>
          <cell r="O9">
            <v>35</v>
          </cell>
          <cell r="P9">
            <v>700</v>
          </cell>
          <cell r="Q9">
            <v>60</v>
          </cell>
          <cell r="R9">
            <v>20</v>
          </cell>
          <cell r="S9">
            <v>6</v>
          </cell>
          <cell r="T9">
            <v>5.5</v>
          </cell>
          <cell r="U9">
            <v>110</v>
          </cell>
        </row>
        <row r="10">
          <cell r="A10">
            <v>80</v>
          </cell>
          <cell r="F10">
            <v>80</v>
          </cell>
          <cell r="L10">
            <v>80</v>
          </cell>
          <cell r="Q10">
            <v>80</v>
          </cell>
        </row>
        <row r="11">
          <cell r="A11">
            <v>80</v>
          </cell>
          <cell r="B11">
            <v>20</v>
          </cell>
          <cell r="C11">
            <v>50</v>
          </cell>
          <cell r="D11">
            <v>45</v>
          </cell>
          <cell r="E11">
            <v>900</v>
          </cell>
          <cell r="F11">
            <v>80</v>
          </cell>
          <cell r="G11">
            <v>20</v>
          </cell>
          <cell r="H11">
            <v>7</v>
          </cell>
          <cell r="I11">
            <v>6.5</v>
          </cell>
          <cell r="J11">
            <v>130</v>
          </cell>
          <cell r="L11">
            <v>80</v>
          </cell>
          <cell r="M11">
            <v>20</v>
          </cell>
          <cell r="N11">
            <v>50</v>
          </cell>
          <cell r="O11">
            <v>45</v>
          </cell>
          <cell r="P11">
            <v>900</v>
          </cell>
          <cell r="Q11">
            <v>80</v>
          </cell>
          <cell r="R11">
            <v>20</v>
          </cell>
          <cell r="S11">
            <v>7</v>
          </cell>
          <cell r="T11">
            <v>6.5</v>
          </cell>
          <cell r="U11">
            <v>130</v>
          </cell>
        </row>
        <row r="12">
          <cell r="A12">
            <v>100</v>
          </cell>
          <cell r="F12">
            <v>100</v>
          </cell>
          <cell r="L12">
            <v>100</v>
          </cell>
          <cell r="Q12">
            <v>100</v>
          </cell>
        </row>
        <row r="13">
          <cell r="A13">
            <v>100</v>
          </cell>
          <cell r="B13">
            <v>20</v>
          </cell>
          <cell r="C13">
            <v>60</v>
          </cell>
          <cell r="D13">
            <v>55</v>
          </cell>
          <cell r="E13">
            <v>1100</v>
          </cell>
          <cell r="F13">
            <v>100</v>
          </cell>
          <cell r="G13">
            <v>20</v>
          </cell>
          <cell r="H13">
            <v>8</v>
          </cell>
          <cell r="I13">
            <v>7.5</v>
          </cell>
          <cell r="J13">
            <v>150</v>
          </cell>
          <cell r="L13">
            <v>100</v>
          </cell>
          <cell r="M13">
            <v>20</v>
          </cell>
          <cell r="N13">
            <v>60</v>
          </cell>
          <cell r="O13">
            <v>55</v>
          </cell>
          <cell r="P13">
            <v>1100</v>
          </cell>
          <cell r="Q13">
            <v>100</v>
          </cell>
          <cell r="R13">
            <v>20</v>
          </cell>
          <cell r="S13">
            <v>8</v>
          </cell>
          <cell r="T13">
            <v>7.5</v>
          </cell>
          <cell r="U13">
            <v>150</v>
          </cell>
        </row>
        <row r="14">
          <cell r="A14">
            <v>120</v>
          </cell>
          <cell r="F14">
            <v>120</v>
          </cell>
          <cell r="L14">
            <v>120</v>
          </cell>
          <cell r="Q14">
            <v>120</v>
          </cell>
        </row>
        <row r="15">
          <cell r="A15">
            <v>120</v>
          </cell>
          <cell r="B15">
            <v>20</v>
          </cell>
          <cell r="C15">
            <v>70</v>
          </cell>
          <cell r="D15">
            <v>65</v>
          </cell>
          <cell r="E15">
            <v>1300</v>
          </cell>
          <cell r="F15">
            <v>120</v>
          </cell>
          <cell r="G15">
            <v>20</v>
          </cell>
          <cell r="H15">
            <v>9</v>
          </cell>
          <cell r="I15">
            <v>8.5</v>
          </cell>
          <cell r="J15">
            <v>170</v>
          </cell>
          <cell r="L15">
            <v>120</v>
          </cell>
          <cell r="M15">
            <v>20</v>
          </cell>
          <cell r="N15">
            <v>70</v>
          </cell>
          <cell r="O15">
            <v>65</v>
          </cell>
          <cell r="P15">
            <v>1300</v>
          </cell>
          <cell r="Q15">
            <v>120</v>
          </cell>
          <cell r="R15">
            <v>20</v>
          </cell>
          <cell r="S15">
            <v>9</v>
          </cell>
          <cell r="T15">
            <v>8.5</v>
          </cell>
          <cell r="U15">
            <v>170</v>
          </cell>
        </row>
        <row r="16">
          <cell r="A16">
            <v>140</v>
          </cell>
          <cell r="F16">
            <v>140</v>
          </cell>
          <cell r="L16">
            <v>140</v>
          </cell>
          <cell r="Q16">
            <v>140</v>
          </cell>
        </row>
        <row r="17">
          <cell r="A17">
            <v>140</v>
          </cell>
          <cell r="B17">
            <v>20</v>
          </cell>
          <cell r="C17">
            <v>80</v>
          </cell>
          <cell r="D17">
            <v>75</v>
          </cell>
          <cell r="E17">
            <v>1500</v>
          </cell>
          <cell r="F17">
            <v>140</v>
          </cell>
          <cell r="G17">
            <v>20</v>
          </cell>
          <cell r="H17">
            <v>10</v>
          </cell>
          <cell r="I17">
            <v>9.5</v>
          </cell>
          <cell r="J17">
            <v>190</v>
          </cell>
          <cell r="L17">
            <v>140</v>
          </cell>
          <cell r="M17">
            <v>20</v>
          </cell>
          <cell r="N17">
            <v>80</v>
          </cell>
          <cell r="O17">
            <v>75</v>
          </cell>
          <cell r="P17">
            <v>1500</v>
          </cell>
          <cell r="Q17">
            <v>140</v>
          </cell>
          <cell r="R17">
            <v>20</v>
          </cell>
          <cell r="S17">
            <v>10</v>
          </cell>
          <cell r="T17">
            <v>9.5</v>
          </cell>
          <cell r="U17">
            <v>190</v>
          </cell>
        </row>
        <row r="18">
          <cell r="A18">
            <v>160</v>
          </cell>
          <cell r="F18">
            <v>160</v>
          </cell>
          <cell r="L18">
            <v>160</v>
          </cell>
          <cell r="Q18">
            <v>160</v>
          </cell>
        </row>
        <row r="19">
          <cell r="A19">
            <v>160</v>
          </cell>
          <cell r="B19">
            <v>20</v>
          </cell>
          <cell r="C19">
            <v>90</v>
          </cell>
          <cell r="D19">
            <v>85</v>
          </cell>
          <cell r="E19">
            <v>1700</v>
          </cell>
          <cell r="F19">
            <v>160</v>
          </cell>
          <cell r="G19">
            <v>20</v>
          </cell>
          <cell r="H19">
            <v>11</v>
          </cell>
          <cell r="I19">
            <v>10.5</v>
          </cell>
          <cell r="J19">
            <v>210</v>
          </cell>
          <cell r="L19">
            <v>160</v>
          </cell>
          <cell r="M19">
            <v>20</v>
          </cell>
          <cell r="N19">
            <v>90</v>
          </cell>
          <cell r="O19">
            <v>85</v>
          </cell>
          <cell r="P19">
            <v>1700</v>
          </cell>
          <cell r="Q19">
            <v>160</v>
          </cell>
          <cell r="R19">
            <v>20</v>
          </cell>
          <cell r="S19">
            <v>11</v>
          </cell>
          <cell r="T19">
            <v>10.5</v>
          </cell>
          <cell r="U19">
            <v>210</v>
          </cell>
        </row>
        <row r="20">
          <cell r="A20">
            <v>180</v>
          </cell>
          <cell r="F20">
            <v>180</v>
          </cell>
          <cell r="L20">
            <v>180</v>
          </cell>
          <cell r="Q20">
            <v>180</v>
          </cell>
        </row>
        <row r="21">
          <cell r="A21">
            <v>180</v>
          </cell>
          <cell r="B21">
            <v>20</v>
          </cell>
          <cell r="C21">
            <v>100</v>
          </cell>
          <cell r="D21">
            <v>95</v>
          </cell>
          <cell r="E21">
            <v>1900</v>
          </cell>
          <cell r="F21">
            <v>180</v>
          </cell>
          <cell r="G21">
            <v>20</v>
          </cell>
          <cell r="H21">
            <v>12</v>
          </cell>
          <cell r="I21">
            <v>11.5</v>
          </cell>
          <cell r="J21">
            <v>230</v>
          </cell>
          <cell r="L21">
            <v>180</v>
          </cell>
          <cell r="M21">
            <v>20</v>
          </cell>
          <cell r="N21">
            <v>100</v>
          </cell>
          <cell r="O21">
            <v>95</v>
          </cell>
          <cell r="P21">
            <v>1900</v>
          </cell>
          <cell r="Q21">
            <v>180</v>
          </cell>
          <cell r="R21">
            <v>20</v>
          </cell>
          <cell r="S21">
            <v>12</v>
          </cell>
          <cell r="T21">
            <v>11.5</v>
          </cell>
          <cell r="U21">
            <v>230</v>
          </cell>
        </row>
        <row r="22">
          <cell r="A22">
            <v>200</v>
          </cell>
          <cell r="F22">
            <v>200</v>
          </cell>
          <cell r="L22">
            <v>200</v>
          </cell>
          <cell r="Q22">
            <v>200</v>
          </cell>
        </row>
        <row r="23">
          <cell r="A23">
            <v>200</v>
          </cell>
          <cell r="B23">
            <v>20</v>
          </cell>
          <cell r="C23">
            <v>110</v>
          </cell>
          <cell r="D23">
            <v>105</v>
          </cell>
          <cell r="E23">
            <v>2100</v>
          </cell>
          <cell r="F23">
            <v>200</v>
          </cell>
          <cell r="G23">
            <v>20</v>
          </cell>
          <cell r="H23">
            <v>13</v>
          </cell>
          <cell r="I23">
            <v>12.5</v>
          </cell>
          <cell r="J23">
            <v>250</v>
          </cell>
          <cell r="L23">
            <v>200</v>
          </cell>
          <cell r="M23">
            <v>20</v>
          </cell>
          <cell r="N23">
            <v>110</v>
          </cell>
          <cell r="O23">
            <v>105</v>
          </cell>
          <cell r="P23">
            <v>2100</v>
          </cell>
          <cell r="Q23">
            <v>200</v>
          </cell>
          <cell r="R23">
            <v>20</v>
          </cell>
          <cell r="S23">
            <v>13</v>
          </cell>
          <cell r="T23">
            <v>12.5</v>
          </cell>
          <cell r="U23">
            <v>250</v>
          </cell>
        </row>
        <row r="24">
          <cell r="A24">
            <v>220</v>
          </cell>
          <cell r="F24">
            <v>220</v>
          </cell>
          <cell r="L24">
            <v>220</v>
          </cell>
          <cell r="Q24">
            <v>220</v>
          </cell>
        </row>
        <row r="25">
          <cell r="E25">
            <v>12100</v>
          </cell>
          <cell r="J25">
            <v>1630</v>
          </cell>
          <cell r="P25">
            <v>12100</v>
          </cell>
          <cell r="U25">
            <v>1630</v>
          </cell>
        </row>
        <row r="26">
          <cell r="A26" t="str">
            <v>計</v>
          </cell>
          <cell r="F26" t="str">
            <v>計</v>
          </cell>
          <cell r="L26" t="str">
            <v>計</v>
          </cell>
          <cell r="Q26" t="str">
            <v>計</v>
          </cell>
        </row>
      </sheetData>
      <sheetData sheetId="4" refreshError="1"/>
      <sheetData sheetId="5" refreshError="1">
        <row r="2">
          <cell r="B2" t="str">
            <v>Ｕ 型 ト ラ フ 延 長 調 書 (U-300B)</v>
          </cell>
          <cell r="L2" t="str">
            <v>法 面 縦 排 水 工 箇 所 調 書</v>
          </cell>
          <cell r="V2" t="str">
            <v>法 面 縦 排 水 工 集 計 表</v>
          </cell>
          <cell r="AF2" t="str">
            <v>側　溝　工　集　計　表</v>
          </cell>
          <cell r="AX2" t="str">
            <v>Ｕ型トラフ　10 m 当り</v>
          </cell>
          <cell r="BB2" t="str">
            <v>　数　　量　　計　　算　　書</v>
          </cell>
          <cell r="BL2" t="str">
            <v>横断暗渠工　10 m 当り</v>
          </cell>
          <cell r="BP2" t="str">
            <v>　数　　量　　計　　算　　書</v>
          </cell>
        </row>
        <row r="3">
          <cell r="AX3" t="str">
            <v>(U-240　ソケット付)</v>
          </cell>
          <cell r="BL3" t="str">
            <v>(U-240)</v>
          </cell>
        </row>
        <row r="4">
          <cell r="B4" t="str">
            <v>測　点(L)</v>
          </cell>
          <cell r="D4" t="str">
            <v>延　長</v>
          </cell>
          <cell r="E4" t="str">
            <v>摘　要</v>
          </cell>
          <cell r="F4" t="str">
            <v>測　点(R)</v>
          </cell>
          <cell r="H4" t="str">
            <v>延　長</v>
          </cell>
          <cell r="I4" t="str">
            <v>摘　要</v>
          </cell>
          <cell r="L4" t="str">
            <v>測　点(L)</v>
          </cell>
          <cell r="M4" t="str">
            <v>延　長</v>
          </cell>
          <cell r="N4" t="str">
            <v>ｺﾝｸﾘｰﾄ蓋</v>
          </cell>
          <cell r="O4" t="str">
            <v>摘　要</v>
          </cell>
          <cell r="P4" t="str">
            <v>測　点(R)</v>
          </cell>
          <cell r="Q4" t="str">
            <v>延　長</v>
          </cell>
          <cell r="R4" t="str">
            <v>ｺﾝｸﾘｰﾄ蓋</v>
          </cell>
          <cell r="S4" t="str">
            <v>摘　要</v>
          </cell>
          <cell r="V4" t="str">
            <v>測　点</v>
          </cell>
          <cell r="W4" t="str">
            <v>L/R</v>
          </cell>
          <cell r="X4" t="str">
            <v>U-240</v>
          </cell>
          <cell r="Y4" t="str">
            <v>ｺﾝｸﾘｰﾄ蓋</v>
          </cell>
          <cell r="Z4" t="str">
            <v>集水桝650型</v>
          </cell>
          <cell r="AA4" t="str">
            <v>集水桝Ⅰ型</v>
          </cell>
          <cell r="AC4" t="str">
            <v>摘　要</v>
          </cell>
          <cell r="AF4" t="str">
            <v>名　称</v>
          </cell>
          <cell r="AG4" t="str">
            <v>規　格</v>
          </cell>
          <cell r="AH4" t="str">
            <v>数　量</v>
          </cell>
          <cell r="AI4" t="str">
            <v>単位</v>
          </cell>
          <cell r="AJ4" t="str">
            <v>摘　要</v>
          </cell>
        </row>
        <row r="5">
          <cell r="AG5" t="str">
            <v>U-300B</v>
          </cell>
          <cell r="AI5" t="str">
            <v>m</v>
          </cell>
        </row>
        <row r="6">
          <cell r="AF6" t="str">
            <v>Ｕ型トラフ</v>
          </cell>
          <cell r="AX6" t="str">
            <v>名　称</v>
          </cell>
          <cell r="AY6" t="str">
            <v>規　格</v>
          </cell>
          <cell r="AZ6" t="str">
            <v>数　量</v>
          </cell>
          <cell r="BA6" t="str">
            <v>単位</v>
          </cell>
          <cell r="BB6" t="str">
            <v>算　　　  式</v>
          </cell>
          <cell r="BD6" t="str">
            <v>略　  図</v>
          </cell>
          <cell r="BL6" t="str">
            <v>名　称</v>
          </cell>
          <cell r="BM6" t="str">
            <v>規　格</v>
          </cell>
          <cell r="BN6" t="str">
            <v>数　量</v>
          </cell>
          <cell r="BO6" t="str">
            <v>単位</v>
          </cell>
          <cell r="BP6" t="str">
            <v>算　　　  式</v>
          </cell>
          <cell r="BR6" t="str">
            <v>略　  図</v>
          </cell>
        </row>
        <row r="7">
          <cell r="AG7" t="str">
            <v xml:space="preserve">U-360 </v>
          </cell>
          <cell r="AI7" t="str">
            <v>〃</v>
          </cell>
          <cell r="AY7" t="str">
            <v>U-240 ｿｹｯﾄ付</v>
          </cell>
          <cell r="AZ7">
            <v>10</v>
          </cell>
          <cell r="BA7" t="str">
            <v>m</v>
          </cell>
          <cell r="BM7" t="str">
            <v>U-240 ｿｹｯﾄ付</v>
          </cell>
          <cell r="BN7">
            <v>10</v>
          </cell>
          <cell r="BO7" t="str">
            <v>m</v>
          </cell>
        </row>
        <row r="8">
          <cell r="AF8" t="str">
            <v>〃</v>
          </cell>
          <cell r="AX8" t="str">
            <v>Ｕ型トラフ</v>
          </cell>
          <cell r="BL8" t="str">
            <v>Ｕ型トラフ</v>
          </cell>
        </row>
        <row r="9">
          <cell r="AG9" t="str">
            <v xml:space="preserve">U-450 </v>
          </cell>
          <cell r="AI9" t="str">
            <v>〃</v>
          </cell>
          <cell r="AZ9">
            <v>3.3</v>
          </cell>
          <cell r="BA9" t="str">
            <v>m2</v>
          </cell>
          <cell r="BB9" t="str">
            <v>0.330×10.000</v>
          </cell>
          <cell r="BN9">
            <v>3.3</v>
          </cell>
          <cell r="BO9" t="str">
            <v>m2</v>
          </cell>
          <cell r="BP9" t="str">
            <v>0.330×10.000</v>
          </cell>
        </row>
        <row r="10">
          <cell r="AF10" t="str">
            <v>〃</v>
          </cell>
          <cell r="AX10" t="str">
            <v>床　均　し</v>
          </cell>
          <cell r="BL10" t="str">
            <v>床　均　し</v>
          </cell>
        </row>
        <row r="11">
          <cell r="AG11" t="str">
            <v xml:space="preserve">U-600 </v>
          </cell>
          <cell r="AI11" t="str">
            <v>〃</v>
          </cell>
          <cell r="AZ11">
            <v>1.625</v>
          </cell>
          <cell r="BA11" t="str">
            <v>m3</v>
          </cell>
          <cell r="BB11" t="str">
            <v>(0.600+0.400)×0.325×1/2×10.000</v>
          </cell>
          <cell r="BN11">
            <v>1.625</v>
          </cell>
          <cell r="BO11" t="str">
            <v>m3</v>
          </cell>
          <cell r="BP11" t="str">
            <v>(0.600+0.400)×0.325×1/2×10.000</v>
          </cell>
        </row>
        <row r="12">
          <cell r="AF12" t="str">
            <v>〃</v>
          </cell>
          <cell r="AX12" t="str">
            <v>掘　削　土</v>
          </cell>
          <cell r="BL12" t="str">
            <v>掘　削　土</v>
          </cell>
        </row>
        <row r="13">
          <cell r="AI13" t="str">
            <v>m3</v>
          </cell>
          <cell r="AZ13">
            <v>0.67</v>
          </cell>
          <cell r="BA13" t="str">
            <v>〃</v>
          </cell>
          <cell r="BB13" t="str">
            <v>1.63-0.330×0.290×10.000</v>
          </cell>
          <cell r="BN13">
            <v>0.67</v>
          </cell>
          <cell r="BO13" t="str">
            <v>〃</v>
          </cell>
          <cell r="BP13" t="str">
            <v>1.63-0.330×0.290×10.000</v>
          </cell>
        </row>
        <row r="14">
          <cell r="AF14" t="str">
            <v>掘　削　土</v>
          </cell>
          <cell r="AX14" t="str">
            <v>埋　戻　土</v>
          </cell>
          <cell r="BL14" t="str">
            <v>埋　戻　土</v>
          </cell>
        </row>
        <row r="15">
          <cell r="AI15" t="str">
            <v>〃</v>
          </cell>
          <cell r="AZ15">
            <v>0.96</v>
          </cell>
          <cell r="BA15" t="str">
            <v>〃</v>
          </cell>
          <cell r="BB15" t="str">
            <v>1.63-0.67</v>
          </cell>
          <cell r="BN15">
            <v>0.96</v>
          </cell>
          <cell r="BO15" t="str">
            <v>〃</v>
          </cell>
          <cell r="BP15" t="str">
            <v>1.63-0.67</v>
          </cell>
        </row>
        <row r="16">
          <cell r="AF16" t="str">
            <v>埋　戻　土</v>
          </cell>
          <cell r="AX16" t="str">
            <v>残　　　土</v>
          </cell>
          <cell r="BE16">
            <v>700</v>
          </cell>
          <cell r="BL16" t="str">
            <v>残　　　土</v>
          </cell>
          <cell r="BS16">
            <v>700</v>
          </cell>
        </row>
        <row r="17">
          <cell r="AI17" t="str">
            <v>〃</v>
          </cell>
          <cell r="BE17" t="str">
            <v xml:space="preserve"> 400 </v>
          </cell>
          <cell r="BG17">
            <v>650</v>
          </cell>
          <cell r="BS17" t="str">
            <v xml:space="preserve"> 400 </v>
          </cell>
          <cell r="BU17">
            <v>650</v>
          </cell>
        </row>
        <row r="18">
          <cell r="AF18" t="str">
            <v>残　　　土</v>
          </cell>
          <cell r="BD18" t="str">
            <v xml:space="preserve">80  </v>
          </cell>
          <cell r="BE18" t="str">
            <v xml:space="preserve"> 240 </v>
          </cell>
          <cell r="BF18" t="str">
            <v>45   50</v>
          </cell>
          <cell r="BG18">
            <v>600</v>
          </cell>
          <cell r="BR18" t="str">
            <v xml:space="preserve">80  </v>
          </cell>
          <cell r="BS18" t="str">
            <v xml:space="preserve"> 240 </v>
          </cell>
          <cell r="BT18" t="str">
            <v>45   50</v>
          </cell>
          <cell r="BU18">
            <v>600</v>
          </cell>
        </row>
        <row r="20">
          <cell r="BE20" t="str">
            <v xml:space="preserve"> 240 </v>
          </cell>
          <cell r="BG20" t="str">
            <v xml:space="preserve">  240</v>
          </cell>
          <cell r="BS20" t="str">
            <v xml:space="preserve"> 240 </v>
          </cell>
          <cell r="BU20" t="str">
            <v xml:space="preserve">  240</v>
          </cell>
        </row>
        <row r="21">
          <cell r="BD21" t="str">
            <v xml:space="preserve">1:0.3 </v>
          </cell>
          <cell r="BF21" t="str">
            <v xml:space="preserve"> 325 </v>
          </cell>
          <cell r="BR21" t="str">
            <v xml:space="preserve">1:0.3 </v>
          </cell>
          <cell r="BT21" t="str">
            <v xml:space="preserve"> 325 </v>
          </cell>
        </row>
        <row r="23">
          <cell r="BE23" t="str">
            <v xml:space="preserve"> 220 </v>
          </cell>
          <cell r="BS23" t="str">
            <v xml:space="preserve"> 220 </v>
          </cell>
        </row>
        <row r="24">
          <cell r="BE24" t="str">
            <v xml:space="preserve"> 240 </v>
          </cell>
          <cell r="BS24" t="str">
            <v xml:space="preserve"> 240 </v>
          </cell>
        </row>
        <row r="25">
          <cell r="BE25" t="str">
            <v xml:space="preserve"> 400 </v>
          </cell>
          <cell r="BS25" t="str">
            <v xml:space="preserve"> 400 </v>
          </cell>
        </row>
        <row r="34">
          <cell r="B34" t="str">
            <v>計　</v>
          </cell>
          <cell r="F34" t="str">
            <v>計　</v>
          </cell>
          <cell r="L34" t="str">
            <v>計　</v>
          </cell>
          <cell r="P34" t="str">
            <v>計　</v>
          </cell>
          <cell r="V34" t="str">
            <v>計　</v>
          </cell>
        </row>
        <row r="38">
          <cell r="B38" t="str">
            <v>Ｕ 型 ト ラ フ 延 長 調 書 (U-360B)</v>
          </cell>
          <cell r="AF38" t="str">
            <v>法 面 縦 排 水 工 集 計 表</v>
          </cell>
        </row>
        <row r="40">
          <cell r="B40" t="str">
            <v>測　点(L)</v>
          </cell>
          <cell r="D40" t="str">
            <v>延　長</v>
          </cell>
          <cell r="E40" t="str">
            <v>摘　要</v>
          </cell>
          <cell r="F40" t="str">
            <v>測　点(R)</v>
          </cell>
          <cell r="H40" t="str">
            <v>延　長</v>
          </cell>
          <cell r="I40" t="str">
            <v>摘　要</v>
          </cell>
          <cell r="AF40" t="str">
            <v>名　称</v>
          </cell>
          <cell r="AG40" t="str">
            <v>規　格</v>
          </cell>
          <cell r="AH40" t="str">
            <v>数　量</v>
          </cell>
          <cell r="AI40" t="str">
            <v>単位</v>
          </cell>
          <cell r="AJ40" t="str">
            <v>摘　要</v>
          </cell>
        </row>
        <row r="41">
          <cell r="AG41" t="str">
            <v>U-240(ｿｹｯﾄ付)</v>
          </cell>
          <cell r="AI41" t="str">
            <v>m</v>
          </cell>
        </row>
        <row r="42">
          <cell r="AF42" t="str">
            <v>Ｕ型トラフ</v>
          </cell>
        </row>
        <row r="43">
          <cell r="AG43" t="str">
            <v>U-240用</v>
          </cell>
          <cell r="AI43" t="str">
            <v>〃</v>
          </cell>
        </row>
        <row r="44">
          <cell r="AF44" t="str">
            <v>同コンクリート蓋</v>
          </cell>
        </row>
        <row r="45">
          <cell r="AG45" t="str">
            <v>下部桝 (H=0.65m)</v>
          </cell>
          <cell r="AI45" t="str">
            <v>基</v>
          </cell>
        </row>
        <row r="46">
          <cell r="AF46" t="str">
            <v>集水桝650型</v>
          </cell>
        </row>
        <row r="47">
          <cell r="AG47" t="str">
            <v>550×550×50</v>
          </cell>
          <cell r="AI47" t="str">
            <v>枚</v>
          </cell>
        </row>
        <row r="48">
          <cell r="AF48" t="str">
            <v>同コンクリート蓋</v>
          </cell>
        </row>
        <row r="49">
          <cell r="AG49" t="str">
            <v>下部桝 (H=1.00m)</v>
          </cell>
          <cell r="AI49" t="str">
            <v>基</v>
          </cell>
        </row>
        <row r="50">
          <cell r="AF50" t="str">
            <v>集水桝Ⅰ型</v>
          </cell>
        </row>
        <row r="51">
          <cell r="AG51" t="str">
            <v>710×710×50(3枚割)</v>
          </cell>
          <cell r="AI51" t="str">
            <v>組</v>
          </cell>
        </row>
        <row r="52">
          <cell r="AF52" t="str">
            <v>同コンクリート蓋</v>
          </cell>
        </row>
        <row r="53">
          <cell r="AG53" t="str">
            <v>下部桝 (H=1.20m)</v>
          </cell>
          <cell r="AI53" t="str">
            <v>基</v>
          </cell>
        </row>
        <row r="54">
          <cell r="AF54" t="str">
            <v>集水桝Ⅱ型</v>
          </cell>
        </row>
        <row r="55">
          <cell r="AG55" t="str">
            <v>920×920×50(2枚割)</v>
          </cell>
          <cell r="AI55" t="str">
            <v>組</v>
          </cell>
        </row>
        <row r="56">
          <cell r="AF56" t="str">
            <v>同コンクリート蓋</v>
          </cell>
        </row>
        <row r="57">
          <cell r="AI57" t="str">
            <v>m3</v>
          </cell>
        </row>
        <row r="58">
          <cell r="AF58" t="str">
            <v>掘　削　土</v>
          </cell>
        </row>
        <row r="59">
          <cell r="AI59" t="str">
            <v>〃</v>
          </cell>
        </row>
        <row r="60">
          <cell r="AF60" t="str">
            <v>埋　戻　土</v>
          </cell>
        </row>
        <row r="61">
          <cell r="AI61" t="str">
            <v>〃</v>
          </cell>
        </row>
        <row r="62">
          <cell r="AF62" t="str">
            <v>残　　　土</v>
          </cell>
        </row>
        <row r="70">
          <cell r="B70" t="str">
            <v>計　</v>
          </cell>
          <cell r="F70" t="str">
            <v>計　</v>
          </cell>
        </row>
        <row r="74">
          <cell r="B74" t="str">
            <v>Ｕ 型 ト ラ フ 延 長 調 書 (U-450)</v>
          </cell>
          <cell r="AF74" t="str">
            <v>小 段 排 水 工 集 計 表</v>
          </cell>
        </row>
        <row r="76">
          <cell r="B76" t="str">
            <v>測　点(L)</v>
          </cell>
          <cell r="D76" t="str">
            <v>延　長</v>
          </cell>
          <cell r="E76" t="str">
            <v>摘　要</v>
          </cell>
          <cell r="F76" t="str">
            <v>測　点(R)</v>
          </cell>
          <cell r="H76" t="str">
            <v>延　長</v>
          </cell>
          <cell r="I76" t="str">
            <v>摘　要</v>
          </cell>
          <cell r="AF76" t="str">
            <v>名称</v>
          </cell>
          <cell r="AG76" t="str">
            <v>規格</v>
          </cell>
          <cell r="AH76" t="str">
            <v>数量</v>
          </cell>
          <cell r="AI76" t="str">
            <v>単位</v>
          </cell>
          <cell r="AJ76" t="str">
            <v>摘　要</v>
          </cell>
        </row>
        <row r="77">
          <cell r="AG77" t="str">
            <v>U-300B</v>
          </cell>
          <cell r="AI77" t="str">
            <v>m</v>
          </cell>
        </row>
        <row r="78">
          <cell r="AF78" t="str">
            <v>Ｕ型トラフ</v>
          </cell>
        </row>
        <row r="79">
          <cell r="AG79" t="str">
            <v>下部桝 (H=0.65m)</v>
          </cell>
          <cell r="AI79" t="str">
            <v>基</v>
          </cell>
        </row>
        <row r="80">
          <cell r="AF80" t="str">
            <v>集水桝650型</v>
          </cell>
        </row>
        <row r="81">
          <cell r="AG81" t="str">
            <v>550×550×50</v>
          </cell>
          <cell r="AI81" t="str">
            <v>枚</v>
          </cell>
        </row>
        <row r="82">
          <cell r="AF82" t="str">
            <v>同コンクリート蓋</v>
          </cell>
        </row>
        <row r="83">
          <cell r="AG83" t="str">
            <v>下部桝 (H=1.00m)</v>
          </cell>
          <cell r="AI83" t="str">
            <v>基</v>
          </cell>
        </row>
        <row r="84">
          <cell r="AF84" t="str">
            <v>集水桝Ⅰ型</v>
          </cell>
        </row>
        <row r="85">
          <cell r="AG85" t="str">
            <v>710×710×50(3枚割)</v>
          </cell>
          <cell r="AI85" t="str">
            <v>組</v>
          </cell>
        </row>
        <row r="86">
          <cell r="AF86" t="str">
            <v>同コンクリート蓋</v>
          </cell>
        </row>
        <row r="87">
          <cell r="AG87" t="str">
            <v>下部桝 (H=1.20m)</v>
          </cell>
          <cell r="AI87" t="str">
            <v>基</v>
          </cell>
        </row>
        <row r="88">
          <cell r="AF88" t="str">
            <v>集水桝Ⅱ型</v>
          </cell>
        </row>
        <row r="89">
          <cell r="AG89" t="str">
            <v>920×920×50(2枚割)</v>
          </cell>
          <cell r="AI89" t="str">
            <v>組</v>
          </cell>
        </row>
        <row r="90">
          <cell r="AF90" t="str">
            <v>同コンクリート蓋</v>
          </cell>
        </row>
        <row r="91">
          <cell r="AI91" t="str">
            <v>m3</v>
          </cell>
        </row>
        <row r="92">
          <cell r="AF92" t="str">
            <v>掘　削　土</v>
          </cell>
        </row>
        <row r="93">
          <cell r="AI93" t="str">
            <v>〃</v>
          </cell>
        </row>
        <row r="94">
          <cell r="AF94" t="str">
            <v>埋　戻　土</v>
          </cell>
        </row>
        <row r="95">
          <cell r="AI95" t="str">
            <v>〃</v>
          </cell>
        </row>
        <row r="96">
          <cell r="AF96" t="str">
            <v>残　　　土</v>
          </cell>
        </row>
        <row r="106">
          <cell r="B106" t="str">
            <v>計　</v>
          </cell>
          <cell r="F106" t="str">
            <v>計　</v>
          </cell>
        </row>
        <row r="110">
          <cell r="B110" t="str">
            <v>Ｕ 型 ト ラ フ 延 長 調 書 (U-600)</v>
          </cell>
          <cell r="AF110" t="str">
            <v>法 頭 排 水 工 集 計 表</v>
          </cell>
        </row>
        <row r="112">
          <cell r="B112" t="str">
            <v>測　点(L)</v>
          </cell>
          <cell r="D112" t="str">
            <v>延　長</v>
          </cell>
          <cell r="E112" t="str">
            <v>摘　要</v>
          </cell>
          <cell r="F112" t="str">
            <v>測　点(R)</v>
          </cell>
          <cell r="H112" t="str">
            <v>延　長</v>
          </cell>
          <cell r="I112" t="str">
            <v>摘　要</v>
          </cell>
          <cell r="AF112" t="str">
            <v>名称</v>
          </cell>
          <cell r="AG112" t="str">
            <v>規格</v>
          </cell>
          <cell r="AH112" t="str">
            <v>数量</v>
          </cell>
          <cell r="AI112" t="str">
            <v>単位</v>
          </cell>
          <cell r="AJ112" t="str">
            <v>摘　要</v>
          </cell>
        </row>
        <row r="113">
          <cell r="AG113" t="str">
            <v>U-300B</v>
          </cell>
          <cell r="AI113" t="str">
            <v>m</v>
          </cell>
        </row>
        <row r="114">
          <cell r="AF114" t="str">
            <v>Ｕ型トラフ</v>
          </cell>
        </row>
        <row r="115">
          <cell r="AG115" t="str">
            <v>下部桝 (H=0.65m)</v>
          </cell>
          <cell r="AI115" t="str">
            <v>基</v>
          </cell>
        </row>
        <row r="116">
          <cell r="AF116" t="str">
            <v>集水桝650型</v>
          </cell>
        </row>
        <row r="117">
          <cell r="AG117" t="str">
            <v>550×550×50</v>
          </cell>
          <cell r="AI117" t="str">
            <v>枚</v>
          </cell>
        </row>
        <row r="118">
          <cell r="AF118" t="str">
            <v>同コンクリート蓋</v>
          </cell>
        </row>
        <row r="119">
          <cell r="AG119" t="str">
            <v>下部桝 (H=1.00m)</v>
          </cell>
          <cell r="AI119" t="str">
            <v>基</v>
          </cell>
        </row>
        <row r="120">
          <cell r="AF120" t="str">
            <v>集水桝Ⅰ型</v>
          </cell>
        </row>
        <row r="121">
          <cell r="AG121" t="str">
            <v>710×710×50(3枚割)</v>
          </cell>
          <cell r="AI121" t="str">
            <v>組</v>
          </cell>
        </row>
        <row r="122">
          <cell r="AF122" t="str">
            <v>同コンクリート蓋</v>
          </cell>
        </row>
        <row r="123">
          <cell r="AG123" t="str">
            <v>下部桝 (H=1.20m)</v>
          </cell>
          <cell r="AI123" t="str">
            <v>基</v>
          </cell>
        </row>
        <row r="124">
          <cell r="AF124" t="str">
            <v>集水桝Ⅱ型</v>
          </cell>
        </row>
        <row r="125">
          <cell r="AG125" t="str">
            <v>920×920×50(2枚割)</v>
          </cell>
          <cell r="AI125" t="str">
            <v>組</v>
          </cell>
        </row>
        <row r="126">
          <cell r="AF126" t="str">
            <v>同コンクリート蓋</v>
          </cell>
        </row>
        <row r="127">
          <cell r="AI127" t="str">
            <v>m3</v>
          </cell>
        </row>
        <row r="128">
          <cell r="AF128" t="str">
            <v>掘　削　土</v>
          </cell>
        </row>
        <row r="129">
          <cell r="AI129" t="str">
            <v>〃</v>
          </cell>
        </row>
        <row r="130">
          <cell r="AF130" t="str">
            <v>埋　戻　土</v>
          </cell>
        </row>
        <row r="131">
          <cell r="AI131" t="str">
            <v>〃</v>
          </cell>
        </row>
        <row r="132">
          <cell r="AF132" t="str">
            <v>残　　　土</v>
          </cell>
        </row>
        <row r="142">
          <cell r="B142" t="str">
            <v>計　</v>
          </cell>
          <cell r="F142" t="str">
            <v>計　</v>
          </cell>
        </row>
        <row r="146">
          <cell r="B146" t="str">
            <v>Ｕ 型 ト ラ フ 延 長 調 書 　　</v>
          </cell>
        </row>
        <row r="148">
          <cell r="B148" t="str">
            <v>測　点(L)</v>
          </cell>
          <cell r="D148" t="str">
            <v>延　長</v>
          </cell>
          <cell r="E148" t="str">
            <v>摘　要</v>
          </cell>
          <cell r="F148" t="str">
            <v>測　点(R)</v>
          </cell>
          <cell r="H148" t="str">
            <v>延　長</v>
          </cell>
          <cell r="I148" t="str">
            <v>摘　要</v>
          </cell>
        </row>
        <row r="178">
          <cell r="B178" t="str">
            <v>計　</v>
          </cell>
          <cell r="F178" t="str">
            <v>計　</v>
          </cell>
        </row>
        <row r="182">
          <cell r="B182" t="str">
            <v>Ｖ 型 ト ラ フ 延 長 調 書 　</v>
          </cell>
        </row>
        <row r="184">
          <cell r="B184" t="str">
            <v>測　点(L)</v>
          </cell>
          <cell r="D184" t="str">
            <v>延　長</v>
          </cell>
          <cell r="E184" t="str">
            <v>摘　要</v>
          </cell>
          <cell r="F184" t="str">
            <v>測　点(R)</v>
          </cell>
          <cell r="H184" t="str">
            <v>延　長</v>
          </cell>
          <cell r="I184" t="str">
            <v>摘　要</v>
          </cell>
        </row>
        <row r="214">
          <cell r="B214" t="str">
            <v>計　</v>
          </cell>
          <cell r="F214" t="str">
            <v>計　</v>
          </cell>
        </row>
      </sheetData>
      <sheetData sheetId="6" refreshError="1">
        <row r="2">
          <cell r="J2" t="str">
            <v>縦 断 管 渠 工 延 長 調 書</v>
          </cell>
          <cell r="V2" t="str">
            <v>No.     横 断 函 渠 工 材 料 集 計 表</v>
          </cell>
          <cell r="AF2" t="str">
            <v>No.  　  横 断 管 渠 工 集 計 表</v>
          </cell>
          <cell r="AN2" t="str">
            <v>No.    横断函渠工</v>
          </cell>
          <cell r="AR2" t="str">
            <v>　数　　量　　計　　算　　書</v>
          </cell>
        </row>
        <row r="3">
          <cell r="AN3" t="str">
            <v>SP=</v>
          </cell>
          <cell r="AO3" t="str">
            <v>W×H=</v>
          </cell>
          <cell r="AP3" t="str">
            <v>L=</v>
          </cell>
        </row>
        <row r="4">
          <cell r="J4" t="str">
            <v>測　点(L)</v>
          </cell>
          <cell r="L4" t="str">
            <v>管渠工延長</v>
          </cell>
          <cell r="M4" t="str">
            <v>桝間延長</v>
          </cell>
          <cell r="N4" t="str">
            <v>摘　要</v>
          </cell>
          <cell r="O4" t="str">
            <v>測　点(R)</v>
          </cell>
          <cell r="Q4" t="str">
            <v>管渠工延長</v>
          </cell>
          <cell r="R4" t="str">
            <v>桝間延長</v>
          </cell>
          <cell r="S4" t="str">
            <v>摘　要</v>
          </cell>
          <cell r="V4" t="str">
            <v>名　　称</v>
          </cell>
          <cell r="X4" t="str">
            <v>規　　格</v>
          </cell>
          <cell r="Z4" t="str">
            <v>函  渠  工</v>
          </cell>
          <cell r="AA4" t="str">
            <v>呑  口  工</v>
          </cell>
          <cell r="AB4" t="str">
            <v>吐  口  工</v>
          </cell>
          <cell r="AC4" t="str">
            <v>合   計</v>
          </cell>
          <cell r="AF4" t="str">
            <v>名　称</v>
          </cell>
          <cell r="AG4" t="str">
            <v>規　格</v>
          </cell>
          <cell r="AH4" t="str">
            <v>数　量</v>
          </cell>
          <cell r="AI4" t="str">
            <v>単位</v>
          </cell>
          <cell r="AJ4" t="str">
            <v>摘　要</v>
          </cell>
        </row>
        <row r="6">
          <cell r="AN6" t="str">
            <v>名　称</v>
          </cell>
          <cell r="AO6" t="str">
            <v>規　格</v>
          </cell>
          <cell r="AP6" t="str">
            <v>数　量</v>
          </cell>
          <cell r="AQ6" t="str">
            <v>単位</v>
          </cell>
          <cell r="AR6" t="str">
            <v>算　　　　　　　式</v>
          </cell>
        </row>
        <row r="34">
          <cell r="J34" t="str">
            <v>計　</v>
          </cell>
          <cell r="O34" t="str">
            <v>計　</v>
          </cell>
        </row>
        <row r="38">
          <cell r="V38" t="str">
            <v>No.     横 断 管 渠 工 材 料 集 計 表</v>
          </cell>
          <cell r="AF38" t="str">
            <v>No.  　  横 断 函 渠 工 集 計 表</v>
          </cell>
          <cell r="AN38" t="str">
            <v>No.    横断管渠工</v>
          </cell>
          <cell r="AR38" t="str">
            <v>　数　　量　　計　　算　　書</v>
          </cell>
        </row>
        <row r="39">
          <cell r="AN39" t="str">
            <v>SP=</v>
          </cell>
        </row>
        <row r="40">
          <cell r="V40" t="str">
            <v>名　　称</v>
          </cell>
          <cell r="X40" t="str">
            <v>規　　格</v>
          </cell>
          <cell r="Z40" t="str">
            <v>管  渠  工</v>
          </cell>
          <cell r="AA40" t="str">
            <v>呑  口  工</v>
          </cell>
          <cell r="AB40" t="str">
            <v>吐  口  工</v>
          </cell>
          <cell r="AC40" t="str">
            <v>合   計</v>
          </cell>
          <cell r="AF40" t="str">
            <v>名　称</v>
          </cell>
          <cell r="AG40" t="str">
            <v>規　格</v>
          </cell>
          <cell r="AH40" t="str">
            <v>数　量</v>
          </cell>
          <cell r="AI40" t="str">
            <v>単位</v>
          </cell>
          <cell r="AJ40" t="str">
            <v>摘　要</v>
          </cell>
        </row>
        <row r="42">
          <cell r="AN42" t="str">
            <v>名　称</v>
          </cell>
          <cell r="AO42" t="str">
            <v>規　格</v>
          </cell>
          <cell r="AP42" t="str">
            <v>数　量</v>
          </cell>
          <cell r="AQ42" t="str">
            <v>単位</v>
          </cell>
          <cell r="AR42" t="str">
            <v>算　　　　　　　式</v>
          </cell>
        </row>
        <row r="74">
          <cell r="AF74" t="str">
            <v>縦 断 管 渠 工 集 計 表</v>
          </cell>
        </row>
        <row r="76">
          <cell r="AF76" t="str">
            <v>名　称</v>
          </cell>
          <cell r="AG76" t="str">
            <v>規　格</v>
          </cell>
          <cell r="AH76" t="str">
            <v>数　量</v>
          </cell>
          <cell r="AI76" t="str">
            <v>単位</v>
          </cell>
          <cell r="AJ76" t="str">
            <v>摘　要</v>
          </cell>
        </row>
      </sheetData>
      <sheetData sheetId="7" refreshError="1"/>
      <sheetData sheetId="8" refreshError="1">
        <row r="2">
          <cell r="B2" t="str">
            <v>路 床 排 水 工 延 長 調 書</v>
          </cell>
          <cell r="V2" t="str">
            <v>路 床 排 水 工 延 長 調 書</v>
          </cell>
          <cell r="AG2" t="str">
            <v>路 床 排 水 工 集 計 表</v>
          </cell>
          <cell r="AY2" t="str">
            <v>路床排水工　10 m 当り</v>
          </cell>
          <cell r="BC2" t="str">
            <v>　数　　量　　計　　算　　書</v>
          </cell>
        </row>
        <row r="4">
          <cell r="B4" t="str">
            <v>測　点(L)</v>
          </cell>
          <cell r="D4" t="str">
            <v>延　長</v>
          </cell>
          <cell r="E4" t="str">
            <v>摘　要</v>
          </cell>
          <cell r="F4" t="str">
            <v>測　点(R)</v>
          </cell>
          <cell r="H4" t="str">
            <v>延　長</v>
          </cell>
          <cell r="I4" t="str">
            <v>摘　要</v>
          </cell>
          <cell r="V4" t="str">
            <v>縦　断　排　水　工</v>
          </cell>
          <cell r="AB4" t="str">
            <v>横　断　排　水　工</v>
          </cell>
          <cell r="AG4" t="str">
            <v>名　称</v>
          </cell>
          <cell r="AH4" t="str">
            <v>規　格</v>
          </cell>
          <cell r="AI4" t="str">
            <v>数　量</v>
          </cell>
          <cell r="AJ4" t="str">
            <v>単位</v>
          </cell>
          <cell r="AK4" t="str">
            <v>摘　要</v>
          </cell>
        </row>
        <row r="5">
          <cell r="AH5" t="str">
            <v>(有孔管 φ150)</v>
          </cell>
          <cell r="AJ5" t="str">
            <v>m</v>
          </cell>
        </row>
        <row r="6">
          <cell r="V6" t="str">
            <v>測　点(L)</v>
          </cell>
          <cell r="X6" t="str">
            <v>延　長</v>
          </cell>
          <cell r="Y6" t="str">
            <v>測　点(R)</v>
          </cell>
          <cell r="AA6" t="str">
            <v>延　長</v>
          </cell>
          <cell r="AB6" t="str">
            <v>測　点</v>
          </cell>
          <cell r="AC6" t="str">
            <v>路　床　部</v>
          </cell>
          <cell r="AD6" t="str">
            <v>路　肩　部</v>
          </cell>
          <cell r="AG6" t="str">
            <v>路床排水工</v>
          </cell>
          <cell r="AY6" t="str">
            <v>名　称</v>
          </cell>
          <cell r="AZ6" t="str">
            <v>規　格</v>
          </cell>
          <cell r="BA6" t="str">
            <v>数　量</v>
          </cell>
          <cell r="BB6" t="str">
            <v>単位</v>
          </cell>
          <cell r="BC6" t="str">
            <v>算　　　  式</v>
          </cell>
          <cell r="BE6" t="str">
            <v>略　  図</v>
          </cell>
        </row>
        <row r="7">
          <cell r="AH7" t="str">
            <v>無孔管 φ150</v>
          </cell>
          <cell r="AJ7" t="str">
            <v>〃</v>
          </cell>
          <cell r="AZ7" t="str">
            <v>φ150</v>
          </cell>
          <cell r="BA7">
            <v>10</v>
          </cell>
          <cell r="BB7" t="str">
            <v>m</v>
          </cell>
        </row>
        <row r="8">
          <cell r="AG8" t="str">
            <v>水　抜　管</v>
          </cell>
          <cell r="AY8" t="str">
            <v>集　水　管</v>
          </cell>
          <cell r="BE8" t="str">
            <v>上　幅</v>
          </cell>
          <cell r="BF8" t="str">
            <v>W=</v>
          </cell>
          <cell r="BG8">
            <v>600</v>
          </cell>
        </row>
        <row r="9">
          <cell r="AJ9" t="str">
            <v>m3</v>
          </cell>
          <cell r="AZ9" t="str">
            <v>0-80mm</v>
          </cell>
          <cell r="BA9">
            <v>1.8480000000000001</v>
          </cell>
          <cell r="BB9" t="str">
            <v>m3</v>
          </cell>
          <cell r="BC9" t="str">
            <v>(600+300)×450×1/2-(0.150/2)2×π×10.00</v>
          </cell>
          <cell r="BE9" t="str">
            <v>下　幅</v>
          </cell>
          <cell r="BF9" t="str">
            <v>B=</v>
          </cell>
          <cell r="BG9">
            <v>300</v>
          </cell>
        </row>
        <row r="10">
          <cell r="AG10" t="str">
            <v>掘　削　土</v>
          </cell>
          <cell r="AY10" t="str">
            <v>切　込　材</v>
          </cell>
          <cell r="BE10" t="str">
            <v>高　さ</v>
          </cell>
          <cell r="BF10" t="str">
            <v>H=</v>
          </cell>
          <cell r="BG10">
            <v>450</v>
          </cell>
        </row>
        <row r="11">
          <cell r="AJ11" t="str">
            <v>〃</v>
          </cell>
          <cell r="BA11">
            <v>2.0249999999999999</v>
          </cell>
          <cell r="BB11" t="str">
            <v>〃</v>
          </cell>
          <cell r="BC11" t="str">
            <v>(600+300)×450×1/2</v>
          </cell>
          <cell r="BE11" t="str">
            <v>管　径</v>
          </cell>
          <cell r="BF11" t="str">
            <v>φ=</v>
          </cell>
          <cell r="BG11">
            <v>150</v>
          </cell>
        </row>
        <row r="12">
          <cell r="AG12" t="str">
            <v>残　　　土</v>
          </cell>
          <cell r="AY12" t="str">
            <v>掘　削　土</v>
          </cell>
        </row>
        <row r="13">
          <cell r="BA13">
            <v>2.0249999999999999</v>
          </cell>
          <cell r="BB13" t="str">
            <v>〃</v>
          </cell>
        </row>
        <row r="14">
          <cell r="AY14" t="str">
            <v>残　　　土</v>
          </cell>
        </row>
        <row r="17">
          <cell r="BG17" t="str">
            <v xml:space="preserve"> W</v>
          </cell>
        </row>
        <row r="21">
          <cell r="BH21" t="str">
            <v xml:space="preserve">  H</v>
          </cell>
        </row>
        <row r="23">
          <cell r="BE23">
            <v>150</v>
          </cell>
        </row>
        <row r="24">
          <cell r="BG24" t="str">
            <v xml:space="preserve"> B</v>
          </cell>
        </row>
        <row r="25">
          <cell r="BE25" t="str">
            <v>集水管φ150</v>
          </cell>
        </row>
        <row r="26">
          <cell r="BH26" t="str">
            <v>切込材(0-80mm)</v>
          </cell>
        </row>
        <row r="34">
          <cell r="B34" t="str">
            <v>計　</v>
          </cell>
          <cell r="F34" t="str">
            <v>計　</v>
          </cell>
          <cell r="V34" t="str">
            <v>計　</v>
          </cell>
          <cell r="AB34" t="str">
            <v>計　</v>
          </cell>
        </row>
        <row r="38">
          <cell r="B38" t="str">
            <v>遮 断 式 暗 渠 工 延 長 調 書</v>
          </cell>
          <cell r="AG38" t="str">
            <v>遮 断 式 暗 渠 工 集 計 表</v>
          </cell>
          <cell r="AY38" t="str">
            <v>遮断式暗渠工　10 m 当り</v>
          </cell>
          <cell r="BC38" t="str">
            <v>　数　　量　　計　　算　　書</v>
          </cell>
        </row>
        <row r="39">
          <cell r="AY39" t="str">
            <v>(U-300B)</v>
          </cell>
        </row>
        <row r="40">
          <cell r="B40" t="str">
            <v>測　点(L)</v>
          </cell>
          <cell r="D40" t="str">
            <v>延　長</v>
          </cell>
          <cell r="E40" t="str">
            <v>摘　要</v>
          </cell>
          <cell r="F40" t="str">
            <v>測　点(R)</v>
          </cell>
          <cell r="H40" t="str">
            <v>延　長</v>
          </cell>
          <cell r="I40" t="str">
            <v>摘　要</v>
          </cell>
          <cell r="AG40" t="str">
            <v>名　称</v>
          </cell>
          <cell r="AH40" t="str">
            <v>規　格</v>
          </cell>
          <cell r="AI40" t="str">
            <v>数　量</v>
          </cell>
          <cell r="AJ40" t="str">
            <v>単位</v>
          </cell>
          <cell r="AK40" t="str">
            <v>摘　要</v>
          </cell>
        </row>
        <row r="41">
          <cell r="AH41" t="str">
            <v>(有孔管 φ150)</v>
          </cell>
          <cell r="AJ41" t="str">
            <v>m</v>
          </cell>
        </row>
        <row r="42">
          <cell r="AG42" t="str">
            <v>遮断式暗渠工(U-300B)</v>
          </cell>
          <cell r="AY42" t="str">
            <v>名　称</v>
          </cell>
          <cell r="AZ42" t="str">
            <v>規　格</v>
          </cell>
          <cell r="BA42" t="str">
            <v>数　量</v>
          </cell>
          <cell r="BB42" t="str">
            <v>単位</v>
          </cell>
          <cell r="BC42" t="str">
            <v>算　　　  式</v>
          </cell>
          <cell r="BE42" t="str">
            <v>略　  図</v>
          </cell>
        </row>
        <row r="43">
          <cell r="AH43" t="str">
            <v>(有孔管 φ150)</v>
          </cell>
          <cell r="AJ43" t="str">
            <v>〃</v>
          </cell>
          <cell r="AZ43" t="str">
            <v>φ150</v>
          </cell>
          <cell r="BA43">
            <v>10</v>
          </cell>
          <cell r="BB43" t="str">
            <v>m</v>
          </cell>
        </row>
        <row r="44">
          <cell r="AG44" t="str">
            <v>遮断式暗渠工(U-450 )</v>
          </cell>
          <cell r="AY44" t="str">
            <v>集　水　管</v>
          </cell>
          <cell r="BE44" t="str">
            <v>上　幅</v>
          </cell>
          <cell r="BF44" t="str">
            <v>W=</v>
          </cell>
          <cell r="BG44">
            <v>630</v>
          </cell>
        </row>
        <row r="45">
          <cell r="AH45" t="str">
            <v>無孔管 φ150</v>
          </cell>
          <cell r="AJ45" t="str">
            <v>〃</v>
          </cell>
          <cell r="AZ45" t="str">
            <v>0-80mm</v>
          </cell>
          <cell r="BA45">
            <v>3.5430000000000001</v>
          </cell>
          <cell r="BB45" t="str">
            <v>m3</v>
          </cell>
          <cell r="BC45" t="str">
            <v>(630+300)×800×1/2-(0.150/2)2×π×10.00</v>
          </cell>
          <cell r="BE45" t="str">
            <v>下　幅</v>
          </cell>
          <cell r="BF45" t="str">
            <v>B=</v>
          </cell>
          <cell r="BG45">
            <v>300</v>
          </cell>
        </row>
        <row r="46">
          <cell r="AG46" t="str">
            <v>水　抜　管</v>
          </cell>
          <cell r="AY46" t="str">
            <v>切　込　材</v>
          </cell>
          <cell r="BE46" t="str">
            <v>高　さ</v>
          </cell>
          <cell r="BF46" t="str">
            <v>H=</v>
          </cell>
          <cell r="BG46">
            <v>800</v>
          </cell>
        </row>
        <row r="47">
          <cell r="AJ47" t="str">
            <v>m3</v>
          </cell>
          <cell r="BA47">
            <v>3.72</v>
          </cell>
          <cell r="BB47" t="str">
            <v>〃</v>
          </cell>
          <cell r="BC47" t="str">
            <v>(630+300)×800×1/2</v>
          </cell>
          <cell r="BE47" t="str">
            <v>管　径</v>
          </cell>
          <cell r="BF47" t="str">
            <v>φ=</v>
          </cell>
          <cell r="BG47">
            <v>150</v>
          </cell>
        </row>
        <row r="48">
          <cell r="AG48" t="str">
            <v>掘　削　土</v>
          </cell>
          <cell r="AY48" t="str">
            <v>掘　削　土</v>
          </cell>
        </row>
        <row r="49">
          <cell r="AJ49" t="str">
            <v>〃</v>
          </cell>
          <cell r="BA49">
            <v>3.72</v>
          </cell>
          <cell r="BB49" t="str">
            <v>〃</v>
          </cell>
        </row>
        <row r="50">
          <cell r="AG50" t="str">
            <v>残　　　土</v>
          </cell>
          <cell r="AY50" t="str">
            <v>残　　　土</v>
          </cell>
        </row>
        <row r="53">
          <cell r="BG53" t="str">
            <v xml:space="preserve"> W</v>
          </cell>
        </row>
        <row r="57">
          <cell r="BH57" t="str">
            <v xml:space="preserve">  H</v>
          </cell>
        </row>
        <row r="59">
          <cell r="BE59">
            <v>150</v>
          </cell>
        </row>
        <row r="60">
          <cell r="BG60" t="str">
            <v xml:space="preserve"> B</v>
          </cell>
        </row>
        <row r="61">
          <cell r="BE61" t="str">
            <v>集水管φ150</v>
          </cell>
        </row>
        <row r="62">
          <cell r="BH62" t="str">
            <v>切込材(0-80mm)</v>
          </cell>
        </row>
        <row r="70">
          <cell r="B70" t="str">
            <v>計　</v>
          </cell>
          <cell r="F70" t="str">
            <v>計　</v>
          </cell>
        </row>
      </sheetData>
      <sheetData sheetId="9" refreshError="1">
        <row r="2">
          <cell r="B2" t="str">
            <v>歩 車 道 境 界 縁 石 延 長 調 書</v>
          </cell>
          <cell r="AF2" t="str">
            <v>縁 石 工 集 計 表</v>
          </cell>
        </row>
        <row r="4">
          <cell r="B4" t="str">
            <v>測　点(L)</v>
          </cell>
          <cell r="D4" t="str">
            <v>延　長</v>
          </cell>
          <cell r="E4" t="str">
            <v>摘　要</v>
          </cell>
          <cell r="F4" t="str">
            <v>測　点(R)</v>
          </cell>
          <cell r="H4" t="str">
            <v>延　長</v>
          </cell>
          <cell r="I4" t="str">
            <v>摘　要</v>
          </cell>
          <cell r="AF4" t="str">
            <v>名　称</v>
          </cell>
          <cell r="AG4" t="str">
            <v>規　格</v>
          </cell>
          <cell r="AH4" t="str">
            <v>数　量</v>
          </cell>
          <cell r="AI4" t="str">
            <v>単位</v>
          </cell>
          <cell r="AJ4" t="str">
            <v>摘　要</v>
          </cell>
        </row>
        <row r="5">
          <cell r="AI5" t="str">
            <v>m</v>
          </cell>
        </row>
        <row r="6">
          <cell r="AF6" t="str">
            <v>歩車道境界縁石</v>
          </cell>
        </row>
        <row r="7">
          <cell r="AI7" t="str">
            <v>〃</v>
          </cell>
        </row>
        <row r="8">
          <cell r="AF8" t="str">
            <v>導水縁石</v>
          </cell>
        </row>
        <row r="9">
          <cell r="AI9" t="str">
            <v>〃</v>
          </cell>
        </row>
        <row r="10">
          <cell r="AF10" t="str">
            <v>舗装止縁石</v>
          </cell>
        </row>
        <row r="34">
          <cell r="B34" t="str">
            <v>計　</v>
          </cell>
          <cell r="F34" t="str">
            <v>計　</v>
          </cell>
        </row>
        <row r="38">
          <cell r="B38" t="str">
            <v>導 水 縁 石 延 長 調 書</v>
          </cell>
        </row>
        <row r="40">
          <cell r="B40" t="str">
            <v>測　点(L)</v>
          </cell>
          <cell r="D40" t="str">
            <v>延　長</v>
          </cell>
          <cell r="E40" t="str">
            <v>摘　要</v>
          </cell>
          <cell r="F40" t="str">
            <v>測　点(R)</v>
          </cell>
          <cell r="H40" t="str">
            <v>延　長</v>
          </cell>
          <cell r="I40" t="str">
            <v>摘　要</v>
          </cell>
        </row>
        <row r="70">
          <cell r="B70" t="str">
            <v>計　</v>
          </cell>
          <cell r="F70" t="str">
            <v>計　</v>
          </cell>
        </row>
        <row r="74">
          <cell r="B74" t="str">
            <v>舗 装 止 縁 石 延 長 調 書</v>
          </cell>
        </row>
        <row r="76">
          <cell r="B76" t="str">
            <v>測　点(L)</v>
          </cell>
          <cell r="D76" t="str">
            <v>延　長</v>
          </cell>
          <cell r="E76" t="str">
            <v>摘　要</v>
          </cell>
          <cell r="F76" t="str">
            <v>測　点(R)</v>
          </cell>
          <cell r="H76" t="str">
            <v>延　長</v>
          </cell>
          <cell r="I76" t="str">
            <v>摘　要</v>
          </cell>
        </row>
        <row r="106">
          <cell r="B106" t="str">
            <v>計　</v>
          </cell>
          <cell r="F106" t="str">
            <v>計　</v>
          </cell>
        </row>
      </sheetData>
      <sheetData sheetId="10" refreshError="1">
        <row r="2">
          <cell r="B2" t="str">
            <v>歩 道 工 延 長 調 書</v>
          </cell>
          <cell r="L2" t="str">
            <v>歩 道 工 面 積 調 書</v>
          </cell>
          <cell r="AH2" t="str">
            <v>歩 道 工 集 計 表</v>
          </cell>
          <cell r="AP2" t="str">
            <v>歩道工　基本部</v>
          </cell>
          <cell r="AT2" t="str">
            <v>　数　　量　　計　　算　　書</v>
          </cell>
          <cell r="AZ2" t="str">
            <v>歩　道　工　10 m 当り</v>
          </cell>
          <cell r="BD2" t="str">
            <v>　数　　量　　計　　算　　書</v>
          </cell>
        </row>
        <row r="3">
          <cell r="AP3" t="str">
            <v>SP=</v>
          </cell>
          <cell r="AQ3" t="str">
            <v>～</v>
          </cell>
          <cell r="AZ3" t="str">
            <v>W=</v>
          </cell>
          <cell r="BA3">
            <v>2.5</v>
          </cell>
          <cell r="BB3" t="str">
            <v>m</v>
          </cell>
        </row>
        <row r="4">
          <cell r="B4" t="str">
            <v>測　点(L)</v>
          </cell>
          <cell r="D4" t="str">
            <v>延　長</v>
          </cell>
          <cell r="E4" t="str">
            <v>摘　要</v>
          </cell>
          <cell r="F4" t="str">
            <v>測　点(R)</v>
          </cell>
          <cell r="H4" t="str">
            <v>延　長</v>
          </cell>
          <cell r="I4" t="str">
            <v>摘　要</v>
          </cell>
          <cell r="L4" t="str">
            <v>測　点(L)</v>
          </cell>
          <cell r="N4" t="str">
            <v>延　長</v>
          </cell>
          <cell r="O4" t="str">
            <v>面　積</v>
          </cell>
          <cell r="P4" t="str">
            <v>摘　要</v>
          </cell>
          <cell r="Q4" t="str">
            <v>測　点(R)</v>
          </cell>
          <cell r="S4" t="str">
            <v>延　長</v>
          </cell>
          <cell r="T4" t="str">
            <v>面　積</v>
          </cell>
          <cell r="U4" t="str">
            <v>摘　要</v>
          </cell>
          <cell r="AH4" t="str">
            <v>名　称</v>
          </cell>
          <cell r="AI4" t="str">
            <v>規　格</v>
          </cell>
          <cell r="AJ4" t="str">
            <v>数　量</v>
          </cell>
          <cell r="AK4" t="str">
            <v>単位</v>
          </cell>
          <cell r="AL4" t="str">
            <v>摘　要</v>
          </cell>
        </row>
        <row r="5">
          <cell r="AI5" t="str">
            <v>t= 3cm</v>
          </cell>
          <cell r="AK5" t="str">
            <v>m2</v>
          </cell>
        </row>
        <row r="6">
          <cell r="AH6" t="str">
            <v>細粒度アスコン</v>
          </cell>
          <cell r="AP6" t="str">
            <v>名　称</v>
          </cell>
          <cell r="AQ6" t="str">
            <v>規　格</v>
          </cell>
          <cell r="AR6" t="str">
            <v>数　量</v>
          </cell>
          <cell r="AS6" t="str">
            <v>単位</v>
          </cell>
          <cell r="AT6" t="str">
            <v>算　　　　　　　式</v>
          </cell>
          <cell r="AZ6" t="str">
            <v>名　称</v>
          </cell>
          <cell r="BA6" t="str">
            <v>規　格</v>
          </cell>
          <cell r="BB6" t="str">
            <v>数　量</v>
          </cell>
          <cell r="BC6" t="str">
            <v>単位</v>
          </cell>
          <cell r="BD6" t="str">
            <v>算　　　  式</v>
          </cell>
          <cell r="BF6" t="str">
            <v>略　  図</v>
          </cell>
        </row>
        <row r="7">
          <cell r="AI7" t="str">
            <v>t=27cm</v>
          </cell>
          <cell r="AK7" t="str">
            <v>〃</v>
          </cell>
          <cell r="AQ7" t="str">
            <v>t= 3cm</v>
          </cell>
          <cell r="AS7" t="str">
            <v>m2</v>
          </cell>
          <cell r="BA7" t="str">
            <v>t= 3cm</v>
          </cell>
          <cell r="BC7" t="str">
            <v>m2</v>
          </cell>
        </row>
        <row r="8">
          <cell r="AH8" t="str">
            <v>歩道路盤工</v>
          </cell>
          <cell r="AP8" t="str">
            <v>細粒度アスコン</v>
          </cell>
          <cell r="AZ8" t="str">
            <v>細粒度アスコン</v>
          </cell>
        </row>
        <row r="9">
          <cell r="AK9" t="str">
            <v>〃</v>
          </cell>
          <cell r="AQ9" t="str">
            <v>t=27cm</v>
          </cell>
          <cell r="AS9" t="str">
            <v>〃</v>
          </cell>
          <cell r="BA9" t="str">
            <v>t=27cm</v>
          </cell>
          <cell r="BC9" t="str">
            <v>〃</v>
          </cell>
          <cell r="BF9" t="str">
            <v>歩道幅員</v>
          </cell>
          <cell r="BG9" t="str">
            <v>W=</v>
          </cell>
          <cell r="BI9" t="str">
            <v>m</v>
          </cell>
        </row>
        <row r="10">
          <cell r="AH10" t="str">
            <v>路床仕上工</v>
          </cell>
          <cell r="AP10" t="str">
            <v>歩道路盤工</v>
          </cell>
          <cell r="AZ10" t="str">
            <v>歩道路盤工</v>
          </cell>
        </row>
        <row r="11">
          <cell r="AK11" t="str">
            <v>〃</v>
          </cell>
          <cell r="AS11" t="str">
            <v>〃</v>
          </cell>
          <cell r="BC11" t="str">
            <v>〃</v>
          </cell>
        </row>
        <row r="12">
          <cell r="AH12" t="str">
            <v>内法面仕上工</v>
          </cell>
          <cell r="AP12" t="str">
            <v>路床仕上工</v>
          </cell>
          <cell r="AZ12" t="str">
            <v>路床仕上工</v>
          </cell>
        </row>
        <row r="13">
          <cell r="AS13" t="str">
            <v>〃</v>
          </cell>
          <cell r="BC13" t="str">
            <v>〃</v>
          </cell>
        </row>
        <row r="14">
          <cell r="AP14" t="str">
            <v>内法面仕上工</v>
          </cell>
          <cell r="AZ14" t="str">
            <v>内法面仕上工</v>
          </cell>
        </row>
        <row r="18">
          <cell r="BH18" t="str">
            <v>A</v>
          </cell>
        </row>
        <row r="19">
          <cell r="BI19" t="str">
            <v xml:space="preserve">  B</v>
          </cell>
        </row>
        <row r="21">
          <cell r="BF21" t="str">
            <v xml:space="preserve">      C</v>
          </cell>
        </row>
        <row r="22">
          <cell r="BH22" t="str">
            <v>D</v>
          </cell>
        </row>
        <row r="24">
          <cell r="BG24" t="str">
            <v>　  　細粒度アスコンt= 3cm</v>
          </cell>
        </row>
        <row r="25">
          <cell r="BG25" t="str">
            <v>　  　歩道路盤工　　t=27cm</v>
          </cell>
        </row>
        <row r="34">
          <cell r="B34" t="str">
            <v>計　</v>
          </cell>
          <cell r="F34" t="str">
            <v>計　</v>
          </cell>
          <cell r="L34" t="str">
            <v>計　</v>
          </cell>
          <cell r="Q34" t="str">
            <v>計　</v>
          </cell>
        </row>
        <row r="38">
          <cell r="AH38" t="str">
            <v>歩 道 工 集 計 表</v>
          </cell>
          <cell r="AP38" t="str">
            <v>歩道工　基本部</v>
          </cell>
          <cell r="AT38" t="str">
            <v>　数　　量　　計　　算　　書</v>
          </cell>
          <cell r="AZ38" t="str">
            <v>歩　道　工　10 m 当り</v>
          </cell>
          <cell r="BD38" t="str">
            <v>　数　　量　　計　　算　　書</v>
          </cell>
        </row>
        <row r="39">
          <cell r="AP39" t="str">
            <v>SP=</v>
          </cell>
          <cell r="AQ39" t="str">
            <v>～</v>
          </cell>
          <cell r="AZ39" t="str">
            <v>W=</v>
          </cell>
          <cell r="BA39">
            <v>2.5</v>
          </cell>
          <cell r="BB39" t="str">
            <v>m</v>
          </cell>
        </row>
        <row r="40">
          <cell r="AH40" t="str">
            <v>名　称</v>
          </cell>
          <cell r="AI40" t="str">
            <v>規　格</v>
          </cell>
          <cell r="AJ40" t="str">
            <v>数　量</v>
          </cell>
          <cell r="AK40" t="str">
            <v>単位</v>
          </cell>
          <cell r="AL40" t="str">
            <v>摘　要</v>
          </cell>
        </row>
        <row r="41">
          <cell r="AI41" t="str">
            <v>t= 3cm</v>
          </cell>
          <cell r="AK41" t="str">
            <v>m2</v>
          </cell>
        </row>
        <row r="42">
          <cell r="AH42" t="str">
            <v>細粒度アスコン</v>
          </cell>
          <cell r="AP42" t="str">
            <v>名　称</v>
          </cell>
          <cell r="AQ42" t="str">
            <v>規　格</v>
          </cell>
          <cell r="AR42" t="str">
            <v>数　量</v>
          </cell>
          <cell r="AS42" t="str">
            <v>単位</v>
          </cell>
          <cell r="AT42" t="str">
            <v>算　　　　　　　式</v>
          </cell>
          <cell r="AZ42" t="str">
            <v>名　称</v>
          </cell>
          <cell r="BA42" t="str">
            <v>規　格</v>
          </cell>
          <cell r="BB42" t="str">
            <v>数　量</v>
          </cell>
          <cell r="BC42" t="str">
            <v>単位</v>
          </cell>
          <cell r="BD42" t="str">
            <v>算　　　  式</v>
          </cell>
          <cell r="BF42" t="str">
            <v>略　  図</v>
          </cell>
        </row>
        <row r="43">
          <cell r="AI43" t="str">
            <v>t= 5cm</v>
          </cell>
          <cell r="AK43" t="str">
            <v>〃</v>
          </cell>
          <cell r="AQ43" t="str">
            <v>t= 3cm</v>
          </cell>
          <cell r="AS43" t="str">
            <v>m2</v>
          </cell>
          <cell r="BA43" t="str">
            <v>t= 3cm</v>
          </cell>
          <cell r="BC43" t="str">
            <v>m2</v>
          </cell>
        </row>
        <row r="44">
          <cell r="AH44" t="str">
            <v>アス安定処理</v>
          </cell>
          <cell r="AP44" t="str">
            <v>細粒度アスコン</v>
          </cell>
          <cell r="AZ44" t="str">
            <v>細粒度アスコン</v>
          </cell>
        </row>
        <row r="45">
          <cell r="AI45" t="str">
            <v>t=27cm</v>
          </cell>
          <cell r="AK45" t="str">
            <v>〃</v>
          </cell>
          <cell r="AQ45" t="str">
            <v>t=27cm</v>
          </cell>
          <cell r="AS45" t="str">
            <v>〃</v>
          </cell>
          <cell r="BA45" t="str">
            <v>t= 5cm</v>
          </cell>
          <cell r="BC45" t="str">
            <v>〃</v>
          </cell>
          <cell r="BF45" t="str">
            <v>歩道幅員</v>
          </cell>
          <cell r="BG45" t="str">
            <v>W=</v>
          </cell>
          <cell r="BI45" t="str">
            <v>m</v>
          </cell>
        </row>
        <row r="46">
          <cell r="AH46" t="str">
            <v>歩道路盤工</v>
          </cell>
          <cell r="AP46" t="str">
            <v>アス安定処理</v>
          </cell>
          <cell r="AZ46" t="str">
            <v>アス安定処理</v>
          </cell>
        </row>
        <row r="47">
          <cell r="AI47" t="str">
            <v>t=42cm</v>
          </cell>
          <cell r="AK47" t="str">
            <v>〃</v>
          </cell>
          <cell r="AQ47" t="str">
            <v>t=27cm</v>
          </cell>
          <cell r="AS47" t="str">
            <v>〃</v>
          </cell>
          <cell r="BA47" t="str">
            <v>t=42cm</v>
          </cell>
          <cell r="BC47" t="str">
            <v>〃</v>
          </cell>
        </row>
        <row r="48">
          <cell r="AH48" t="str">
            <v>〃</v>
          </cell>
          <cell r="AP48" t="str">
            <v>歩道路盤工</v>
          </cell>
          <cell r="AZ48" t="str">
            <v>歩道路盤工</v>
          </cell>
        </row>
        <row r="49">
          <cell r="AK49" t="str">
            <v>〃</v>
          </cell>
          <cell r="AQ49" t="str">
            <v>t=42cm</v>
          </cell>
          <cell r="AS49" t="str">
            <v>〃</v>
          </cell>
          <cell r="BC49" t="str">
            <v>〃</v>
          </cell>
        </row>
        <row r="50">
          <cell r="AH50" t="str">
            <v>内法面仕上工</v>
          </cell>
          <cell r="AP50" t="str">
            <v>〃</v>
          </cell>
          <cell r="AZ50" t="str">
            <v>路床仕上工</v>
          </cell>
        </row>
        <row r="51">
          <cell r="AS51" t="str">
            <v>〃</v>
          </cell>
          <cell r="BC51" t="str">
            <v>〃</v>
          </cell>
        </row>
        <row r="52">
          <cell r="AP52" t="str">
            <v>路床仕上工</v>
          </cell>
          <cell r="AZ52" t="str">
            <v>内法面仕上工</v>
          </cell>
        </row>
        <row r="53">
          <cell r="AS53" t="str">
            <v>〃</v>
          </cell>
        </row>
        <row r="54">
          <cell r="AP54" t="str">
            <v>内法面仕上工</v>
          </cell>
          <cell r="BH54" t="str">
            <v>A</v>
          </cell>
        </row>
        <row r="55">
          <cell r="BI55" t="str">
            <v xml:space="preserve">  B</v>
          </cell>
        </row>
        <row r="58">
          <cell r="BH58" t="str">
            <v>D</v>
          </cell>
        </row>
        <row r="60">
          <cell r="BG60" t="str">
            <v>　  　細粒度アスコンt= 3cm</v>
          </cell>
        </row>
        <row r="61">
          <cell r="BG61" t="str">
            <v>　  　アス安定処理　t= 5cm</v>
          </cell>
        </row>
        <row r="62">
          <cell r="BG62" t="str">
            <v>　  　歩道路盤工　　t=42cm</v>
          </cell>
        </row>
        <row r="74">
          <cell r="AZ74" t="str">
            <v>歩　道　工　10 m 当り</v>
          </cell>
          <cell r="BD74" t="str">
            <v>　数　　量　　計　　算　　書</v>
          </cell>
        </row>
        <row r="75">
          <cell r="AZ75" t="str">
            <v>W=</v>
          </cell>
          <cell r="BA75">
            <v>2.5</v>
          </cell>
          <cell r="BB75" t="str">
            <v>m</v>
          </cell>
        </row>
        <row r="78">
          <cell r="AZ78" t="str">
            <v>名　称</v>
          </cell>
          <cell r="BA78" t="str">
            <v>規　格</v>
          </cell>
          <cell r="BB78" t="str">
            <v>数　量</v>
          </cell>
          <cell r="BC78" t="str">
            <v>単位</v>
          </cell>
          <cell r="BD78" t="str">
            <v>算　　　  式</v>
          </cell>
          <cell r="BF78" t="str">
            <v>略　  図</v>
          </cell>
        </row>
        <row r="79">
          <cell r="BA79" t="str">
            <v>t= 3cm</v>
          </cell>
          <cell r="BC79" t="str">
            <v>m2</v>
          </cell>
        </row>
        <row r="80">
          <cell r="AZ80" t="str">
            <v>細粒度アスコン</v>
          </cell>
        </row>
        <row r="81">
          <cell r="BA81" t="str">
            <v>t=27cm</v>
          </cell>
          <cell r="BC81" t="str">
            <v>〃</v>
          </cell>
          <cell r="BF81" t="str">
            <v>歩道幅員</v>
          </cell>
          <cell r="BG81" t="str">
            <v>W=</v>
          </cell>
          <cell r="BI81" t="str">
            <v>m</v>
          </cell>
        </row>
        <row r="82">
          <cell r="AZ82" t="str">
            <v>歩道路盤工</v>
          </cell>
        </row>
        <row r="83">
          <cell r="BC83" t="str">
            <v>〃</v>
          </cell>
        </row>
        <row r="84">
          <cell r="AZ84" t="str">
            <v>路床仕上工</v>
          </cell>
        </row>
        <row r="85">
          <cell r="BC85" t="str">
            <v>〃</v>
          </cell>
        </row>
        <row r="86">
          <cell r="AZ86" t="str">
            <v>内法面仕上工</v>
          </cell>
        </row>
        <row r="90">
          <cell r="BH90" t="str">
            <v>A</v>
          </cell>
        </row>
        <row r="91">
          <cell r="BI91" t="str">
            <v xml:space="preserve">  B</v>
          </cell>
        </row>
        <row r="93">
          <cell r="BF93" t="str">
            <v xml:space="preserve">      C</v>
          </cell>
        </row>
        <row r="94">
          <cell r="BH94" t="str">
            <v>D</v>
          </cell>
        </row>
        <row r="96">
          <cell r="BG96" t="str">
            <v>　  　細粒度アスコンt= 3cm</v>
          </cell>
        </row>
        <row r="97">
          <cell r="BG97" t="str">
            <v>　  　歩道路盤工　　t=27cm</v>
          </cell>
        </row>
        <row r="110">
          <cell r="AZ110" t="str">
            <v>歩　道　工　10 m 当り</v>
          </cell>
          <cell r="BD110" t="str">
            <v>　数　　量　　計　　算　　書</v>
          </cell>
        </row>
        <row r="111">
          <cell r="AZ111" t="str">
            <v>W=</v>
          </cell>
          <cell r="BA111">
            <v>2.5</v>
          </cell>
          <cell r="BB111" t="str">
            <v>m</v>
          </cell>
        </row>
        <row r="114">
          <cell r="AZ114" t="str">
            <v>名　称</v>
          </cell>
          <cell r="BA114" t="str">
            <v>規　格</v>
          </cell>
          <cell r="BB114" t="str">
            <v>数　量</v>
          </cell>
          <cell r="BC114" t="str">
            <v>単位</v>
          </cell>
          <cell r="BD114" t="str">
            <v>算　　　  式</v>
          </cell>
          <cell r="BF114" t="str">
            <v>略　  図</v>
          </cell>
        </row>
        <row r="115">
          <cell r="BA115" t="str">
            <v>t= 3cm</v>
          </cell>
          <cell r="BC115" t="str">
            <v>m2</v>
          </cell>
        </row>
        <row r="116">
          <cell r="AZ116" t="str">
            <v>細粒度アスコン</v>
          </cell>
        </row>
        <row r="117">
          <cell r="BA117" t="str">
            <v>t=27cm</v>
          </cell>
          <cell r="BC117" t="str">
            <v>〃</v>
          </cell>
          <cell r="BF117" t="str">
            <v>歩道幅員</v>
          </cell>
          <cell r="BG117" t="str">
            <v>W=</v>
          </cell>
          <cell r="BI117" t="str">
            <v>m</v>
          </cell>
        </row>
        <row r="118">
          <cell r="AZ118" t="str">
            <v>歩道路盤工</v>
          </cell>
        </row>
        <row r="119">
          <cell r="BC119" t="str">
            <v>〃</v>
          </cell>
        </row>
        <row r="120">
          <cell r="AZ120" t="str">
            <v>路床仕上工</v>
          </cell>
        </row>
        <row r="121">
          <cell r="BC121" t="str">
            <v>〃</v>
          </cell>
        </row>
        <row r="122">
          <cell r="AZ122" t="str">
            <v>内法面仕上工</v>
          </cell>
        </row>
        <row r="126">
          <cell r="BH126" t="str">
            <v>A</v>
          </cell>
        </row>
        <row r="127">
          <cell r="BI127" t="str">
            <v xml:space="preserve">  B</v>
          </cell>
        </row>
        <row r="129">
          <cell r="BF129" t="str">
            <v xml:space="preserve">      C</v>
          </cell>
        </row>
        <row r="130">
          <cell r="BH130" t="str">
            <v>D</v>
          </cell>
        </row>
        <row r="132">
          <cell r="BG132" t="str">
            <v>　  　細粒度アスコンt= 3cm</v>
          </cell>
        </row>
        <row r="133">
          <cell r="BG133" t="str">
            <v>　  　歩道路盤工　　t=27cm</v>
          </cell>
        </row>
      </sheetData>
      <sheetData sheetId="11" refreshError="1">
        <row r="2">
          <cell r="J2" t="str">
            <v>路 盤 工 材 料 集 計 表</v>
          </cell>
          <cell r="U2" t="str">
            <v>路 肩 別 延 長 調 書 (路 盤 工)</v>
          </cell>
          <cell r="AF2" t="str">
            <v>路 盤 工 集 計 表</v>
          </cell>
          <cell r="AN2" t="str">
            <v>路盤工　基本部</v>
          </cell>
          <cell r="AR2" t="str">
            <v>　数　　量　　計　　算　　書</v>
          </cell>
        </row>
        <row r="3">
          <cell r="AN3" t="str">
            <v>SP=</v>
          </cell>
          <cell r="AO3" t="str">
            <v>～</v>
          </cell>
        </row>
        <row r="4">
          <cell r="J4" t="str">
            <v>名　称</v>
          </cell>
          <cell r="K4" t="str">
            <v>規　格</v>
          </cell>
          <cell r="L4" t="str">
            <v>本　線</v>
          </cell>
          <cell r="M4" t="str">
            <v>拡　幅　部</v>
          </cell>
          <cell r="N4" t="str">
            <v>巻　込　部</v>
          </cell>
          <cell r="O4" t="str">
            <v>控除面積</v>
          </cell>
          <cell r="P4" t="str">
            <v>合　計</v>
          </cell>
          <cell r="Q4" t="str">
            <v>単位</v>
          </cell>
          <cell r="R4" t="str">
            <v>摘　要</v>
          </cell>
          <cell r="U4" t="str">
            <v>測　点(L)</v>
          </cell>
          <cell r="V4" t="str">
            <v>歩　道　部</v>
          </cell>
          <cell r="W4" t="str">
            <v>一　般　部</v>
          </cell>
          <cell r="X4" t="str">
            <v>他</v>
          </cell>
          <cell r="Y4" t="str">
            <v>測　点(R)</v>
          </cell>
          <cell r="Z4" t="str">
            <v>歩　道　部</v>
          </cell>
          <cell r="AA4" t="str">
            <v>一　般　部</v>
          </cell>
          <cell r="AB4" t="str">
            <v>他</v>
          </cell>
          <cell r="AC4" t="str">
            <v>摘　要</v>
          </cell>
          <cell r="AF4" t="str">
            <v>名　称</v>
          </cell>
          <cell r="AG4" t="str">
            <v>規　格</v>
          </cell>
          <cell r="AH4" t="str">
            <v>数　量</v>
          </cell>
          <cell r="AI4" t="str">
            <v>単位</v>
          </cell>
          <cell r="AJ4" t="str">
            <v>摘　要</v>
          </cell>
        </row>
        <row r="5">
          <cell r="K5" t="str">
            <v>0-40mm,t=  cm</v>
          </cell>
          <cell r="Q5" t="str">
            <v>m2</v>
          </cell>
          <cell r="AG5" t="str">
            <v>0-40mm,t=  cm</v>
          </cell>
          <cell r="AI5" t="str">
            <v>m2</v>
          </cell>
        </row>
        <row r="6">
          <cell r="J6" t="str">
            <v>下層路盤工</v>
          </cell>
          <cell r="AF6" t="str">
            <v>下層路盤工</v>
          </cell>
          <cell r="AN6" t="str">
            <v>名　称</v>
          </cell>
          <cell r="AO6" t="str">
            <v>規　格</v>
          </cell>
          <cell r="AP6" t="str">
            <v>数　量</v>
          </cell>
          <cell r="AQ6" t="str">
            <v>単位</v>
          </cell>
          <cell r="AR6" t="str">
            <v>算　　　　　　　式</v>
          </cell>
        </row>
        <row r="7">
          <cell r="K7" t="str">
            <v>0-80mm,t=  cm</v>
          </cell>
          <cell r="Q7" t="str">
            <v>〃</v>
          </cell>
          <cell r="AG7" t="str">
            <v>0-80mm,t=  cm</v>
          </cell>
          <cell r="AI7" t="str">
            <v>〃</v>
          </cell>
          <cell r="AO7" t="str">
            <v>0-40mm,t=  cm</v>
          </cell>
          <cell r="AQ7" t="str">
            <v>m2</v>
          </cell>
        </row>
        <row r="8">
          <cell r="J8" t="str">
            <v>凍上抑制層</v>
          </cell>
          <cell r="AF8" t="str">
            <v>凍上抑制層</v>
          </cell>
          <cell r="AN8" t="str">
            <v>下層路盤工</v>
          </cell>
        </row>
        <row r="9">
          <cell r="K9" t="str">
            <v>0-40mm</v>
          </cell>
          <cell r="Q9" t="str">
            <v>〃</v>
          </cell>
          <cell r="AG9" t="str">
            <v>0-40mm</v>
          </cell>
          <cell r="AI9" t="str">
            <v>〃</v>
          </cell>
          <cell r="AO9" t="str">
            <v>0-80mm,t=  cm</v>
          </cell>
          <cell r="AQ9" t="str">
            <v>〃</v>
          </cell>
        </row>
        <row r="10">
          <cell r="J10" t="str">
            <v>装甲路肩路盤工</v>
          </cell>
          <cell r="AF10" t="str">
            <v>装甲路肩路盤工</v>
          </cell>
          <cell r="AN10" t="str">
            <v>凍上抑制層</v>
          </cell>
        </row>
        <row r="11">
          <cell r="Q11" t="str">
            <v>m2</v>
          </cell>
          <cell r="AI11" t="str">
            <v>m2</v>
          </cell>
          <cell r="AO11" t="str">
            <v>0-40mm</v>
          </cell>
          <cell r="AQ11" t="str">
            <v>〃</v>
          </cell>
        </row>
        <row r="12">
          <cell r="J12" t="str">
            <v>路床仕上工</v>
          </cell>
          <cell r="AF12" t="str">
            <v>路床仕上工</v>
          </cell>
          <cell r="AN12" t="str">
            <v>装甲路肩路盤工</v>
          </cell>
        </row>
        <row r="13">
          <cell r="Q13" t="str">
            <v>〃</v>
          </cell>
          <cell r="AI13" t="str">
            <v>〃</v>
          </cell>
          <cell r="AQ13" t="str">
            <v>m2</v>
          </cell>
        </row>
        <row r="14">
          <cell r="J14" t="str">
            <v>内法面仕上工</v>
          </cell>
          <cell r="AF14" t="str">
            <v>内法面仕上工</v>
          </cell>
          <cell r="AN14" t="str">
            <v>路床仕上工</v>
          </cell>
        </row>
        <row r="15">
          <cell r="J15" t="str">
            <v>　(保護路肩)</v>
          </cell>
          <cell r="K15" t="str">
            <v>t= 3cm</v>
          </cell>
          <cell r="Q15" t="str">
            <v>〃</v>
          </cell>
          <cell r="AF15" t="str">
            <v>　(保護路肩)</v>
          </cell>
          <cell r="AG15" t="str">
            <v>t= 3cm</v>
          </cell>
          <cell r="AI15" t="str">
            <v>〃</v>
          </cell>
          <cell r="AJ15" t="str">
            <v>(導水防護盛土部)</v>
          </cell>
          <cell r="AQ15" t="str">
            <v>〃</v>
          </cell>
        </row>
        <row r="16">
          <cell r="J16" t="str">
            <v>細粒度アスコン</v>
          </cell>
          <cell r="AF16" t="str">
            <v>細粒度アスコン</v>
          </cell>
          <cell r="AN16" t="str">
            <v>内法面仕上工</v>
          </cell>
        </row>
        <row r="17">
          <cell r="J17" t="str">
            <v>　(保護路肩)</v>
          </cell>
          <cell r="K17" t="str">
            <v>0-40mm,t=10cm</v>
          </cell>
          <cell r="Q17" t="str">
            <v>〃</v>
          </cell>
          <cell r="AF17" t="str">
            <v>　(保護路肩)</v>
          </cell>
          <cell r="AG17" t="str">
            <v>0-40mm,t=10cm</v>
          </cell>
          <cell r="AI17" t="str">
            <v>〃</v>
          </cell>
          <cell r="AJ17" t="str">
            <v>(　　　〃　　　)</v>
          </cell>
          <cell r="AN17" t="str">
            <v>　(保護路肩)</v>
          </cell>
          <cell r="AO17" t="str">
            <v>t= 3cm</v>
          </cell>
          <cell r="AQ17" t="str">
            <v>〃</v>
          </cell>
        </row>
        <row r="18">
          <cell r="J18" t="str">
            <v>路　盤　工</v>
          </cell>
          <cell r="AF18" t="str">
            <v>路　盤　工</v>
          </cell>
          <cell r="AN18" t="str">
            <v>細粒度アスコン</v>
          </cell>
        </row>
        <row r="19">
          <cell r="AN19" t="str">
            <v>　(保護路肩)</v>
          </cell>
          <cell r="AO19" t="str">
            <v>0-40mm,t=10cm</v>
          </cell>
          <cell r="AQ19" t="str">
            <v>〃</v>
          </cell>
        </row>
        <row r="20">
          <cell r="AN20" t="str">
            <v>路　盤　工</v>
          </cell>
        </row>
        <row r="34">
          <cell r="U34" t="str">
            <v>計　</v>
          </cell>
          <cell r="Y34" t="str">
            <v>計　</v>
          </cell>
        </row>
      </sheetData>
      <sheetData sheetId="12" refreshError="1"/>
      <sheetData sheetId="13" refreshError="1">
        <row r="2">
          <cell r="B2" t="str">
            <v>ガ ー ド レ ー ル 延 長 調 書</v>
          </cell>
          <cell r="Y2" t="str">
            <v>ガ ー ド ケ ー ブ ル 延 長 調 書</v>
          </cell>
          <cell r="AK2" t="str">
            <v>防 護 柵 工 集 計 表</v>
          </cell>
        </row>
        <row r="4">
          <cell r="B4" t="str">
            <v>測　点(L)</v>
          </cell>
          <cell r="D4" t="str">
            <v>延　長</v>
          </cell>
          <cell r="E4" t="str">
            <v>支　柱</v>
          </cell>
          <cell r="F4" t="str">
            <v>摘　要</v>
          </cell>
          <cell r="G4" t="str">
            <v>測　点(R)</v>
          </cell>
          <cell r="I4" t="str">
            <v>延　長</v>
          </cell>
          <cell r="J4" t="str">
            <v>支　柱</v>
          </cell>
          <cell r="K4" t="str">
            <v>摘　要</v>
          </cell>
          <cell r="Y4" t="str">
            <v>測　点(L)</v>
          </cell>
          <cell r="AA4" t="str">
            <v>延　長</v>
          </cell>
          <cell r="AB4" t="str">
            <v>中間支柱</v>
          </cell>
          <cell r="AC4" t="str">
            <v>端末支柱</v>
          </cell>
          <cell r="AD4" t="str">
            <v>測　点(R)</v>
          </cell>
          <cell r="AF4" t="str">
            <v>延　長</v>
          </cell>
          <cell r="AG4" t="str">
            <v>中間支柱</v>
          </cell>
          <cell r="AH4" t="str">
            <v>端末支柱</v>
          </cell>
          <cell r="AK4" t="str">
            <v>名　称</v>
          </cell>
          <cell r="AL4" t="str">
            <v>規　格</v>
          </cell>
          <cell r="AM4" t="str">
            <v>数　量</v>
          </cell>
          <cell r="AN4" t="str">
            <v>単位</v>
          </cell>
          <cell r="AO4" t="str">
            <v>摘　要</v>
          </cell>
        </row>
        <row r="5">
          <cell r="AN5" t="str">
            <v>m</v>
          </cell>
        </row>
        <row r="6">
          <cell r="AK6" t="str">
            <v>ガードケーブル</v>
          </cell>
        </row>
        <row r="7">
          <cell r="AN7" t="str">
            <v>基</v>
          </cell>
        </row>
        <row r="8">
          <cell r="AK8" t="str">
            <v>同中間支柱</v>
          </cell>
        </row>
        <row r="9">
          <cell r="AN9" t="str">
            <v>〃</v>
          </cell>
        </row>
        <row r="10">
          <cell r="AK10" t="str">
            <v>同端末支柱</v>
          </cell>
        </row>
        <row r="11">
          <cell r="AN11" t="str">
            <v>〃</v>
          </cell>
        </row>
        <row r="12">
          <cell r="AK12" t="str">
            <v>同補助端末支柱</v>
          </cell>
        </row>
        <row r="13">
          <cell r="AN13" t="str">
            <v>m3</v>
          </cell>
        </row>
        <row r="14">
          <cell r="AK14" t="str">
            <v>掘　削　土</v>
          </cell>
        </row>
        <row r="15">
          <cell r="AN15" t="str">
            <v>〃</v>
          </cell>
        </row>
        <row r="16">
          <cell r="AK16" t="str">
            <v>埋　戻　土</v>
          </cell>
        </row>
        <row r="17">
          <cell r="AN17" t="str">
            <v>〃</v>
          </cell>
        </row>
        <row r="18">
          <cell r="AK18" t="str">
            <v>残　　　土</v>
          </cell>
        </row>
        <row r="34">
          <cell r="B34" t="str">
            <v>計　</v>
          </cell>
          <cell r="G34" t="str">
            <v>計　</v>
          </cell>
          <cell r="Y34" t="str">
            <v>計　</v>
          </cell>
          <cell r="AD34" t="str">
            <v>計　</v>
          </cell>
        </row>
        <row r="38">
          <cell r="B38" t="str">
            <v>ガ ー ド パ イ プ 延 長 調 書</v>
          </cell>
        </row>
        <row r="40">
          <cell r="B40" t="str">
            <v>測　点(L)</v>
          </cell>
          <cell r="D40" t="str">
            <v>延　長</v>
          </cell>
          <cell r="E40" t="str">
            <v>支　柱</v>
          </cell>
          <cell r="F40" t="str">
            <v>摘　要</v>
          </cell>
          <cell r="G40" t="str">
            <v>測　点(R)</v>
          </cell>
          <cell r="I40" t="str">
            <v>延　長</v>
          </cell>
          <cell r="J40" t="str">
            <v>支　柱</v>
          </cell>
          <cell r="K40" t="str">
            <v>摘　要</v>
          </cell>
        </row>
        <row r="70">
          <cell r="B70" t="str">
            <v>計　</v>
          </cell>
          <cell r="G70" t="str">
            <v>計　</v>
          </cell>
        </row>
      </sheetData>
      <sheetData sheetId="14" refreshError="1">
        <row r="2">
          <cell r="L2" t="str">
            <v>取 付 道 路 工 本 線 法 面 控 除</v>
          </cell>
          <cell r="AF2" t="str">
            <v>取 付 道 路 工 集 計 表 － １</v>
          </cell>
          <cell r="AT2" t="str">
            <v>取 付 道 路 工 集 計 表</v>
          </cell>
          <cell r="BB2" t="str">
            <v>No.　　取付道路工(　　)</v>
          </cell>
          <cell r="BF2" t="str">
            <v>　数　　量　　計　　算　　書</v>
          </cell>
          <cell r="BL2" t="str">
            <v>No.    取付道路工　(　)</v>
          </cell>
          <cell r="BP2" t="str">
            <v>　数　　量　　計　　算　　書</v>
          </cell>
          <cell r="BX2" t="str">
            <v>No.    取付道路工　(　)</v>
          </cell>
          <cell r="CB2" t="str">
            <v>　数　　量　　計　　算　　書</v>
          </cell>
        </row>
        <row r="3">
          <cell r="AH3" t="str">
            <v>単位</v>
          </cell>
          <cell r="AQ3" t="str">
            <v>計　</v>
          </cell>
          <cell r="BB3" t="str">
            <v>SP=</v>
          </cell>
          <cell r="BC3" t="str">
            <v>W=</v>
          </cell>
          <cell r="BD3" t="str">
            <v>L=</v>
          </cell>
          <cell r="BL3" t="str">
            <v>SP=</v>
          </cell>
          <cell r="BM3" t="str">
            <v>W=</v>
          </cell>
          <cell r="BN3" t="str">
            <v>L=</v>
          </cell>
          <cell r="BX3" t="str">
            <v>SP=</v>
          </cell>
          <cell r="BY3" t="str">
            <v>W=</v>
          </cell>
          <cell r="BZ3" t="str">
            <v>L=</v>
          </cell>
        </row>
        <row r="4">
          <cell r="L4" t="str">
            <v>取付No.</v>
          </cell>
          <cell r="M4" t="str">
            <v>測点</v>
          </cell>
          <cell r="N4" t="str">
            <v>L/R</v>
          </cell>
          <cell r="O4" t="str">
            <v>控除延長</v>
          </cell>
          <cell r="P4" t="str">
            <v>切土法面仕上</v>
          </cell>
          <cell r="R4" t="str">
            <v>盛土法面仕上</v>
          </cell>
          <cell r="T4" t="str">
            <v>ステップ仕上</v>
          </cell>
          <cell r="V4" t="str">
            <v>切土法覆工(法面部)</v>
          </cell>
          <cell r="X4" t="str">
            <v>盛土法覆工(法面部)</v>
          </cell>
          <cell r="Z4" t="str">
            <v>切土法覆工(平面部)</v>
          </cell>
          <cell r="AB4" t="str">
            <v>盛土法覆工(平面部)</v>
          </cell>
          <cell r="AF4" t="str">
            <v>取付No.</v>
          </cell>
          <cell r="AT4" t="str">
            <v>名　称</v>
          </cell>
          <cell r="AU4" t="str">
            <v>規　格</v>
          </cell>
          <cell r="AV4" t="str">
            <v>数　量</v>
          </cell>
          <cell r="AW4" t="str">
            <v>単位</v>
          </cell>
          <cell r="AX4" t="str">
            <v>摘　要</v>
          </cell>
        </row>
        <row r="5">
          <cell r="AW5" t="str">
            <v>m2</v>
          </cell>
        </row>
        <row r="6">
          <cell r="AF6" t="str">
            <v>測　点</v>
          </cell>
          <cell r="AT6" t="str">
            <v>細粒度アスコン</v>
          </cell>
          <cell r="BB6" t="str">
            <v>名　称</v>
          </cell>
          <cell r="BC6" t="str">
            <v>規　格</v>
          </cell>
          <cell r="BD6" t="str">
            <v>数　量</v>
          </cell>
          <cell r="BE6" t="str">
            <v>単位</v>
          </cell>
          <cell r="BF6" t="str">
            <v>算　　　　　　　式</v>
          </cell>
          <cell r="BL6" t="str">
            <v>名　称</v>
          </cell>
          <cell r="BM6" t="str">
            <v>規　格</v>
          </cell>
          <cell r="BN6" t="str">
            <v>数　量</v>
          </cell>
          <cell r="BO6" t="str">
            <v>単位</v>
          </cell>
          <cell r="BP6" t="str">
            <v>算　　　　　　　式</v>
          </cell>
          <cell r="BR6" t="str">
            <v>略　  図</v>
          </cell>
          <cell r="BX6" t="str">
            <v>名　称</v>
          </cell>
          <cell r="BY6" t="str">
            <v>規　格</v>
          </cell>
          <cell r="BZ6" t="str">
            <v>数　量</v>
          </cell>
          <cell r="CA6" t="str">
            <v>単位</v>
          </cell>
          <cell r="CB6" t="str">
            <v>算　　　　　　　式</v>
          </cell>
          <cell r="CD6" t="str">
            <v>略　  図</v>
          </cell>
        </row>
        <row r="7">
          <cell r="AW7" t="str">
            <v>〃</v>
          </cell>
          <cell r="BC7" t="str">
            <v>車道部,t=3cm</v>
          </cell>
          <cell r="BE7" t="str">
            <v>m2</v>
          </cell>
          <cell r="BM7" t="str">
            <v>t=3cm</v>
          </cell>
          <cell r="BO7" t="str">
            <v>m2</v>
          </cell>
          <cell r="BY7" t="str">
            <v>t=3cm</v>
          </cell>
          <cell r="CA7" t="str">
            <v>m2</v>
          </cell>
        </row>
        <row r="8">
          <cell r="AF8" t="str">
            <v>L/R</v>
          </cell>
          <cell r="AT8" t="str">
            <v>敷砕石</v>
          </cell>
          <cell r="BB8" t="str">
            <v>細粒度アスコン</v>
          </cell>
          <cell r="BL8" t="str">
            <v>細粒度アスコン</v>
          </cell>
          <cell r="BR8" t="str">
            <v>W=</v>
          </cell>
          <cell r="BX8" t="str">
            <v>細粒度アスコン</v>
          </cell>
          <cell r="CD8" t="str">
            <v>W=</v>
          </cell>
        </row>
        <row r="9">
          <cell r="AW9" t="str">
            <v>m3</v>
          </cell>
          <cell r="BC9" t="str">
            <v>装甲部,t=5cm</v>
          </cell>
          <cell r="BE9" t="str">
            <v>〃</v>
          </cell>
          <cell r="BM9" t="str">
            <v>0-40mm,t=20cm</v>
          </cell>
          <cell r="BO9" t="str">
            <v>〃</v>
          </cell>
          <cell r="BR9" t="str">
            <v>W1=</v>
          </cell>
          <cell r="BY9" t="str">
            <v>0-40mm,t=20cm</v>
          </cell>
          <cell r="CA9" t="str">
            <v>〃</v>
          </cell>
          <cell r="CD9" t="str">
            <v>W1=</v>
          </cell>
        </row>
        <row r="10">
          <cell r="AF10" t="str">
            <v>タイプ</v>
          </cell>
          <cell r="AT10" t="str">
            <v>盛土量</v>
          </cell>
          <cell r="BB10" t="str">
            <v>〃</v>
          </cell>
          <cell r="BL10" t="str">
            <v>敷　砕　石</v>
          </cell>
          <cell r="BR10" t="str">
            <v>W2=</v>
          </cell>
          <cell r="BX10" t="str">
            <v>敷　砕　石</v>
          </cell>
          <cell r="CD10" t="str">
            <v>W2=</v>
          </cell>
        </row>
        <row r="11">
          <cell r="AH11" t="str">
            <v>m</v>
          </cell>
          <cell r="AW11" t="str">
            <v>〃</v>
          </cell>
          <cell r="BC11" t="str">
            <v>t=4cm</v>
          </cell>
          <cell r="BE11" t="str">
            <v>〃</v>
          </cell>
          <cell r="BO11" t="str">
            <v>m3</v>
          </cell>
          <cell r="BR11" t="str">
            <v>(平均盛高) H=</v>
          </cell>
          <cell r="CA11" t="str">
            <v>m3</v>
          </cell>
          <cell r="CD11" t="str">
            <v>(平均盛高) H=</v>
          </cell>
        </row>
        <row r="12">
          <cell r="AF12" t="str">
            <v>幅　員</v>
          </cell>
          <cell r="AT12" t="str">
            <v>切土量</v>
          </cell>
          <cell r="BB12" t="str">
            <v>粗粒度アスコン</v>
          </cell>
          <cell r="BL12" t="str">
            <v>盛　土　量</v>
          </cell>
          <cell r="BR12" t="str">
            <v>(平均法長)L1=</v>
          </cell>
          <cell r="BX12" t="str">
            <v>盛　土　量</v>
          </cell>
          <cell r="CD12" t="str">
            <v>(平均法長)L1=</v>
          </cell>
        </row>
        <row r="13">
          <cell r="AH13" t="str">
            <v>〃</v>
          </cell>
          <cell r="AW13" t="str">
            <v>m2</v>
          </cell>
          <cell r="BE13" t="str">
            <v>〃</v>
          </cell>
          <cell r="BO13" t="str">
            <v>〃</v>
          </cell>
          <cell r="BR13" t="str">
            <v>i=</v>
          </cell>
          <cell r="CA13" t="str">
            <v>〃</v>
          </cell>
          <cell r="CD13" t="str">
            <v>i=</v>
          </cell>
        </row>
        <row r="14">
          <cell r="AF14" t="str">
            <v>延　長</v>
          </cell>
          <cell r="AT14" t="str">
            <v>盛土法面仕上</v>
          </cell>
          <cell r="BB14" t="str">
            <v>アス安定処理</v>
          </cell>
          <cell r="BL14" t="str">
            <v>切　土　量</v>
          </cell>
          <cell r="BR14" t="str">
            <v>n=</v>
          </cell>
          <cell r="BX14" t="str">
            <v>切　土　量</v>
          </cell>
          <cell r="CD14" t="str">
            <v>n=</v>
          </cell>
        </row>
        <row r="15">
          <cell r="AH15" t="str">
            <v>〃</v>
          </cell>
          <cell r="AW15" t="str">
            <v>〃</v>
          </cell>
          <cell r="BC15" t="str">
            <v>0-40mm,t=　cm</v>
          </cell>
          <cell r="BE15" t="str">
            <v>〃</v>
          </cell>
          <cell r="BO15" t="str">
            <v>m2</v>
          </cell>
          <cell r="CA15" t="str">
            <v>m2</v>
          </cell>
        </row>
        <row r="16">
          <cell r="AF16" t="str">
            <v>高　さ</v>
          </cell>
          <cell r="AT16" t="str">
            <v>切土法面仕上</v>
          </cell>
          <cell r="BB16" t="str">
            <v>下層路盤工</v>
          </cell>
          <cell r="BL16" t="str">
            <v>盛土法面積</v>
          </cell>
          <cell r="BX16" t="str">
            <v>盛土法面積</v>
          </cell>
        </row>
        <row r="17">
          <cell r="AG17" t="str">
            <v>t= 3cm</v>
          </cell>
          <cell r="AH17" t="str">
            <v>m2</v>
          </cell>
          <cell r="AU17" t="str">
            <v>法面部</v>
          </cell>
          <cell r="AW17" t="str">
            <v>〃</v>
          </cell>
          <cell r="BC17" t="str">
            <v>0-40mm,t=　cm</v>
          </cell>
          <cell r="BE17" t="str">
            <v>〃</v>
          </cell>
          <cell r="BO17" t="str">
            <v>〃</v>
          </cell>
          <cell r="BS17" t="str">
            <v>W</v>
          </cell>
          <cell r="CA17" t="str">
            <v>〃</v>
          </cell>
          <cell r="CE17" t="str">
            <v>W</v>
          </cell>
        </row>
        <row r="18">
          <cell r="AF18" t="str">
            <v>細粒度アスコン</v>
          </cell>
          <cell r="AT18" t="str">
            <v>盛土法覆工</v>
          </cell>
          <cell r="BB18" t="str">
            <v>〃</v>
          </cell>
          <cell r="BL18" t="str">
            <v>切土法面積</v>
          </cell>
          <cell r="BR18" t="str">
            <v xml:space="preserve">           500  </v>
          </cell>
          <cell r="BS18" t="str">
            <v>W1        　    500</v>
          </cell>
          <cell r="BX18" t="str">
            <v>切土法面積</v>
          </cell>
          <cell r="CD18" t="str">
            <v xml:space="preserve">           500  </v>
          </cell>
          <cell r="CE18" t="str">
            <v>W1        　    500</v>
          </cell>
        </row>
        <row r="19">
          <cell r="AG19" t="str">
            <v>t= 5cm</v>
          </cell>
          <cell r="AH19" t="str">
            <v>〃</v>
          </cell>
          <cell r="AU19" t="str">
            <v>平面部</v>
          </cell>
          <cell r="AW19" t="str">
            <v>〃</v>
          </cell>
          <cell r="BB19" t="str">
            <v>　(普盛・普切・防盛)</v>
          </cell>
          <cell r="BC19" t="str">
            <v>0-40mm</v>
          </cell>
          <cell r="BE19" t="str">
            <v>〃</v>
          </cell>
          <cell r="BO19" t="str">
            <v>〃</v>
          </cell>
          <cell r="CA19" t="str">
            <v>〃</v>
          </cell>
        </row>
        <row r="20">
          <cell r="AF20" t="str">
            <v>アス安定処理</v>
          </cell>
          <cell r="AT20" t="str">
            <v>〃</v>
          </cell>
          <cell r="BB20" t="str">
            <v>装甲路肩路盤工</v>
          </cell>
          <cell r="BL20" t="str">
            <v>盛土平面部</v>
          </cell>
          <cell r="BR20" t="str">
            <v xml:space="preserve">    L1</v>
          </cell>
          <cell r="BX20" t="str">
            <v>盛土平面部</v>
          </cell>
          <cell r="CD20" t="str">
            <v xml:space="preserve">    L1</v>
          </cell>
        </row>
        <row r="21">
          <cell r="AG21" t="str">
            <v>0-40mm</v>
          </cell>
          <cell r="AH21" t="str">
            <v>m3</v>
          </cell>
          <cell r="AU21" t="str">
            <v>法面部</v>
          </cell>
          <cell r="AW21" t="str">
            <v>〃</v>
          </cell>
          <cell r="BB21" t="str">
            <v>　(導盛・導防)</v>
          </cell>
          <cell r="BC21" t="str">
            <v>0-40mm</v>
          </cell>
          <cell r="BE21" t="str">
            <v>〃</v>
          </cell>
          <cell r="BO21" t="str">
            <v>〃</v>
          </cell>
          <cell r="BR21" t="str">
            <v xml:space="preserve">1:n      </v>
          </cell>
          <cell r="BS21" t="str">
            <v xml:space="preserve">H   </v>
          </cell>
          <cell r="CA21" t="str">
            <v>〃</v>
          </cell>
          <cell r="CD21" t="str">
            <v xml:space="preserve">1:n      </v>
          </cell>
          <cell r="CE21" t="str">
            <v xml:space="preserve">H   </v>
          </cell>
        </row>
        <row r="22">
          <cell r="AF22" t="str">
            <v>下層路盤工</v>
          </cell>
          <cell r="AT22" t="str">
            <v>切土法覆工</v>
          </cell>
          <cell r="BB22" t="str">
            <v>〃</v>
          </cell>
          <cell r="BL22" t="str">
            <v>切土平面部</v>
          </cell>
          <cell r="BX22" t="str">
            <v>切土平面部</v>
          </cell>
        </row>
        <row r="23">
          <cell r="AG23" t="str">
            <v>0-80mm</v>
          </cell>
          <cell r="AH23" t="str">
            <v>〃</v>
          </cell>
          <cell r="AU23" t="str">
            <v>平面部</v>
          </cell>
          <cell r="AW23" t="str">
            <v>〃</v>
          </cell>
          <cell r="BE23" t="str">
            <v>m3</v>
          </cell>
          <cell r="BS23" t="str">
            <v>細粒度アスコンt= 3cm</v>
          </cell>
        </row>
        <row r="24">
          <cell r="AF24" t="str">
            <v>凍上抑制層</v>
          </cell>
          <cell r="AT24" t="str">
            <v>〃</v>
          </cell>
          <cell r="BB24" t="str">
            <v>路肩盛土</v>
          </cell>
          <cell r="BS24" t="str">
            <v>敷砕石(0-40mm)t=20cm</v>
          </cell>
          <cell r="CE24" t="str">
            <v>敷砕石(0-40mm)t=20cm</v>
          </cell>
        </row>
        <row r="25">
          <cell r="AG25" t="str">
            <v>0-40mm,t=20cm</v>
          </cell>
          <cell r="AH25" t="str">
            <v>m2</v>
          </cell>
          <cell r="BE25" t="str">
            <v>m2</v>
          </cell>
          <cell r="BS25" t="str">
            <v>W2</v>
          </cell>
          <cell r="CE25" t="str">
            <v>W2</v>
          </cell>
        </row>
        <row r="26">
          <cell r="AF26" t="str">
            <v>敷砕石</v>
          </cell>
          <cell r="BB26" t="str">
            <v>盛土法覆工</v>
          </cell>
        </row>
        <row r="27">
          <cell r="AH27" t="str">
            <v>〃</v>
          </cell>
          <cell r="BB27" t="str">
            <v>　(保護路肩)</v>
          </cell>
          <cell r="BC27" t="str">
            <v>t= 3cm</v>
          </cell>
          <cell r="BE27" t="str">
            <v>〃</v>
          </cell>
        </row>
        <row r="28">
          <cell r="AF28" t="str">
            <v>路床仕上工</v>
          </cell>
          <cell r="BB28" t="str">
            <v>細粒度アスコン</v>
          </cell>
        </row>
        <row r="29">
          <cell r="AH29" t="str">
            <v>〃</v>
          </cell>
          <cell r="BB29" t="str">
            <v>　(保護路肩)</v>
          </cell>
          <cell r="BC29" t="str">
            <v>0-40mm,t=10cm</v>
          </cell>
          <cell r="BE29" t="str">
            <v>〃</v>
          </cell>
        </row>
        <row r="30">
          <cell r="AF30" t="str">
            <v>内法面仕上工</v>
          </cell>
          <cell r="BB30" t="str">
            <v>路　盤　工</v>
          </cell>
          <cell r="BR30" t="str">
            <v xml:space="preserve">   CA=</v>
          </cell>
          <cell r="CD30" t="str">
            <v xml:space="preserve">   CA=</v>
          </cell>
        </row>
        <row r="31">
          <cell r="AH31" t="str">
            <v>m3</v>
          </cell>
          <cell r="BR31" t="str">
            <v xml:space="preserve">     =</v>
          </cell>
          <cell r="CD31" t="str">
            <v xml:space="preserve">     =</v>
          </cell>
        </row>
        <row r="32">
          <cell r="AF32" t="str">
            <v>盛土量</v>
          </cell>
          <cell r="BR32" t="str">
            <v xml:space="preserve">   BA=</v>
          </cell>
          <cell r="CD32" t="str">
            <v xml:space="preserve">   BA=</v>
          </cell>
        </row>
        <row r="33">
          <cell r="AH33" t="str">
            <v>〃</v>
          </cell>
          <cell r="BR33" t="str">
            <v xml:space="preserve">     =</v>
          </cell>
          <cell r="CD33" t="str">
            <v xml:space="preserve">     =</v>
          </cell>
        </row>
        <row r="34">
          <cell r="L34" t="str">
            <v>計</v>
          </cell>
          <cell r="AF34" t="str">
            <v>切土量</v>
          </cell>
        </row>
        <row r="38">
          <cell r="AF38" t="str">
            <v>取 付 道 路 工 集 計 表 － ２</v>
          </cell>
          <cell r="BL38" t="str">
            <v>No.    取付道路工　(　)</v>
          </cell>
          <cell r="BP38" t="str">
            <v>　数　　量　　計　　算　　書</v>
          </cell>
          <cell r="BX38" t="str">
            <v>No.    取付道路工　(　)</v>
          </cell>
          <cell r="CB38" t="str">
            <v>　数　　量　　計　　算　　書</v>
          </cell>
        </row>
        <row r="39">
          <cell r="AH39" t="str">
            <v>単位</v>
          </cell>
          <cell r="AQ39" t="str">
            <v>計　</v>
          </cell>
          <cell r="BL39" t="str">
            <v>SP=</v>
          </cell>
          <cell r="BM39" t="str">
            <v>W=</v>
          </cell>
          <cell r="BN39" t="str">
            <v>L=</v>
          </cell>
          <cell r="BX39" t="str">
            <v>SP=</v>
          </cell>
          <cell r="BY39" t="str">
            <v>W=</v>
          </cell>
          <cell r="BZ39" t="str">
            <v>L=</v>
          </cell>
        </row>
        <row r="40">
          <cell r="AF40" t="str">
            <v>取付No.</v>
          </cell>
        </row>
        <row r="41">
          <cell r="AH41" t="str">
            <v>m2</v>
          </cell>
        </row>
        <row r="42">
          <cell r="AF42" t="str">
            <v>切土法面仕上</v>
          </cell>
          <cell r="BL42" t="str">
            <v>名　称</v>
          </cell>
          <cell r="BM42" t="str">
            <v>規　格</v>
          </cell>
          <cell r="BN42" t="str">
            <v>数　量</v>
          </cell>
          <cell r="BO42" t="str">
            <v>単位</v>
          </cell>
          <cell r="BP42" t="str">
            <v>算　　　　　　　式</v>
          </cell>
          <cell r="BR42" t="str">
            <v>略　  図</v>
          </cell>
          <cell r="BX42" t="str">
            <v>名　称</v>
          </cell>
          <cell r="BY42" t="str">
            <v>規　格</v>
          </cell>
          <cell r="BZ42" t="str">
            <v>数　量</v>
          </cell>
          <cell r="CA42" t="str">
            <v>単位</v>
          </cell>
          <cell r="CB42" t="str">
            <v>算　　　　　　　式</v>
          </cell>
          <cell r="CD42" t="str">
            <v>略　  図</v>
          </cell>
        </row>
        <row r="43">
          <cell r="AH43" t="str">
            <v>〃</v>
          </cell>
          <cell r="BM43" t="str">
            <v>t=3cm</v>
          </cell>
          <cell r="BO43" t="str">
            <v>m2</v>
          </cell>
          <cell r="BY43" t="str">
            <v>t=3cm</v>
          </cell>
          <cell r="CA43" t="str">
            <v>m2</v>
          </cell>
        </row>
        <row r="44">
          <cell r="AF44" t="str">
            <v>盛土法面仕上</v>
          </cell>
          <cell r="BL44" t="str">
            <v>細粒度アスコン</v>
          </cell>
          <cell r="BR44" t="str">
            <v>W=</v>
          </cell>
          <cell r="BX44" t="str">
            <v>細粒度アスコン</v>
          </cell>
          <cell r="CD44" t="str">
            <v>W=</v>
          </cell>
        </row>
        <row r="45">
          <cell r="AH45" t="str">
            <v>〃</v>
          </cell>
          <cell r="BM45" t="str">
            <v>0-40mm,t=20cm</v>
          </cell>
          <cell r="BO45" t="str">
            <v>〃</v>
          </cell>
          <cell r="BR45" t="str">
            <v>W1=</v>
          </cell>
          <cell r="BY45" t="str">
            <v>0-40mm,t=20cm</v>
          </cell>
          <cell r="CA45" t="str">
            <v>〃</v>
          </cell>
          <cell r="CD45" t="str">
            <v>W1=</v>
          </cell>
        </row>
        <row r="46">
          <cell r="AF46" t="str">
            <v>ステップ仕上</v>
          </cell>
          <cell r="BL46" t="str">
            <v>敷　砕　石</v>
          </cell>
          <cell r="BR46" t="str">
            <v>W2=</v>
          </cell>
          <cell r="BX46" t="str">
            <v>敷　砕　石</v>
          </cell>
          <cell r="CD46" t="str">
            <v>W2=</v>
          </cell>
        </row>
        <row r="47">
          <cell r="AG47" t="str">
            <v>法面部</v>
          </cell>
          <cell r="AH47" t="str">
            <v>〃</v>
          </cell>
          <cell r="BO47" t="str">
            <v>m3</v>
          </cell>
          <cell r="BR47" t="str">
            <v>(平均切深) H=</v>
          </cell>
          <cell r="CA47" t="str">
            <v>m3</v>
          </cell>
        </row>
        <row r="48">
          <cell r="AF48" t="str">
            <v>切土法覆工</v>
          </cell>
          <cell r="BL48" t="str">
            <v>盛　土　量</v>
          </cell>
          <cell r="BR48" t="str">
            <v>(平均法長)L1=</v>
          </cell>
          <cell r="BX48" t="str">
            <v>盛　土　量</v>
          </cell>
        </row>
        <row r="49">
          <cell r="AG49" t="str">
            <v>平面部</v>
          </cell>
          <cell r="AH49" t="str">
            <v>〃</v>
          </cell>
          <cell r="BO49" t="str">
            <v>〃</v>
          </cell>
          <cell r="BR49" t="str">
            <v>i=</v>
          </cell>
          <cell r="CA49" t="str">
            <v>〃</v>
          </cell>
        </row>
        <row r="50">
          <cell r="AF50" t="str">
            <v>〃</v>
          </cell>
          <cell r="BL50" t="str">
            <v>切　土　量</v>
          </cell>
          <cell r="BR50" t="str">
            <v>n=</v>
          </cell>
          <cell r="BX50" t="str">
            <v>切　土　量</v>
          </cell>
        </row>
        <row r="51">
          <cell r="AG51" t="str">
            <v>法面部</v>
          </cell>
          <cell r="AH51" t="str">
            <v>〃</v>
          </cell>
          <cell r="BO51" t="str">
            <v>m2</v>
          </cell>
          <cell r="CA51" t="str">
            <v>m2</v>
          </cell>
        </row>
        <row r="52">
          <cell r="AF52" t="str">
            <v>盛土法覆工</v>
          </cell>
          <cell r="BL52" t="str">
            <v>盛土法面積</v>
          </cell>
          <cell r="BS52" t="str">
            <v>W2</v>
          </cell>
          <cell r="BX52" t="str">
            <v>盛土法面積</v>
          </cell>
        </row>
        <row r="53">
          <cell r="AG53" t="str">
            <v>平面部</v>
          </cell>
          <cell r="AH53" t="str">
            <v>〃</v>
          </cell>
          <cell r="BO53" t="str">
            <v>〃</v>
          </cell>
          <cell r="CA53" t="str">
            <v>〃</v>
          </cell>
        </row>
        <row r="54">
          <cell r="AF54" t="str">
            <v>〃</v>
          </cell>
          <cell r="BL54" t="str">
            <v>切土法面積</v>
          </cell>
          <cell r="BX54" t="str">
            <v>切土法面積</v>
          </cell>
        </row>
        <row r="55">
          <cell r="BO55" t="str">
            <v>〃</v>
          </cell>
          <cell r="BR55" t="str">
            <v xml:space="preserve">      1:n      </v>
          </cell>
          <cell r="BS55" t="str">
            <v xml:space="preserve">H   </v>
          </cell>
          <cell r="CA55" t="str">
            <v>〃</v>
          </cell>
        </row>
        <row r="56">
          <cell r="AF56" t="str">
            <v>(本線控除)</v>
          </cell>
          <cell r="BL56" t="str">
            <v>盛土平面部</v>
          </cell>
          <cell r="BR56" t="str">
            <v xml:space="preserve">      L1</v>
          </cell>
          <cell r="BX56" t="str">
            <v>盛土平面部</v>
          </cell>
        </row>
        <row r="57">
          <cell r="AH57" t="str">
            <v>m2</v>
          </cell>
          <cell r="BO57" t="str">
            <v>〃</v>
          </cell>
          <cell r="CA57" t="str">
            <v>〃</v>
          </cell>
        </row>
        <row r="58">
          <cell r="AF58" t="str">
            <v>切土法面仕上</v>
          </cell>
          <cell r="BL58" t="str">
            <v>切土平面部</v>
          </cell>
          <cell r="BR58" t="str">
            <v xml:space="preserve">           500  </v>
          </cell>
          <cell r="BS58" t="str">
            <v>W                500</v>
          </cell>
          <cell r="BX58" t="str">
            <v>切土平面部</v>
          </cell>
        </row>
        <row r="59">
          <cell r="AH59" t="str">
            <v>〃</v>
          </cell>
          <cell r="BS59" t="str">
            <v>W1</v>
          </cell>
        </row>
        <row r="60">
          <cell r="AF60" t="str">
            <v>盛土法面仕上</v>
          </cell>
          <cell r="BS60" t="str">
            <v>細粒度アスコンt= 3cm</v>
          </cell>
        </row>
        <row r="61">
          <cell r="AH61" t="str">
            <v>〃</v>
          </cell>
          <cell r="BS61" t="str">
            <v>敷砕石(0-40mm)t=20cm</v>
          </cell>
        </row>
        <row r="62">
          <cell r="AF62" t="str">
            <v>ステップ仕上</v>
          </cell>
        </row>
        <row r="63">
          <cell r="AG63" t="str">
            <v>法面部</v>
          </cell>
          <cell r="AH63" t="str">
            <v>〃</v>
          </cell>
        </row>
        <row r="64">
          <cell r="AF64" t="str">
            <v>切土法覆工</v>
          </cell>
        </row>
        <row r="65">
          <cell r="AG65" t="str">
            <v>平面部</v>
          </cell>
          <cell r="AH65" t="str">
            <v>〃</v>
          </cell>
        </row>
        <row r="66">
          <cell r="AF66" t="str">
            <v>〃</v>
          </cell>
          <cell r="BR66" t="str">
            <v xml:space="preserve">   CA=</v>
          </cell>
          <cell r="CD66" t="str">
            <v xml:space="preserve">   CA=</v>
          </cell>
        </row>
        <row r="67">
          <cell r="AG67" t="str">
            <v>法面部</v>
          </cell>
          <cell r="AH67" t="str">
            <v>〃</v>
          </cell>
          <cell r="BR67" t="str">
            <v xml:space="preserve">     =</v>
          </cell>
          <cell r="CD67" t="str">
            <v xml:space="preserve">     =</v>
          </cell>
        </row>
        <row r="68">
          <cell r="AF68" t="str">
            <v>盛土法覆工</v>
          </cell>
          <cell r="BR68" t="str">
            <v xml:space="preserve">   BA=</v>
          </cell>
          <cell r="CD68" t="str">
            <v xml:space="preserve">   BA=</v>
          </cell>
        </row>
        <row r="69">
          <cell r="AG69" t="str">
            <v>平面部</v>
          </cell>
          <cell r="AH69" t="str">
            <v>〃</v>
          </cell>
          <cell r="BR69" t="str">
            <v xml:space="preserve">     =</v>
          </cell>
          <cell r="CD69" t="str">
            <v xml:space="preserve">     =</v>
          </cell>
        </row>
        <row r="70">
          <cell r="AF70" t="str">
            <v>〃</v>
          </cell>
        </row>
        <row r="74">
          <cell r="AF74" t="str">
            <v>取 付 道 路 工 集 計 表 － ３</v>
          </cell>
          <cell r="BL74" t="str">
            <v>No.    取付道路工　(　)</v>
          </cell>
          <cell r="BP74" t="str">
            <v>　数　　量　　計　　算　　書</v>
          </cell>
          <cell r="BX74" t="str">
            <v>No.    取付道路工　(　)</v>
          </cell>
          <cell r="CB74" t="str">
            <v>　数　　量　　計　　算　　書</v>
          </cell>
        </row>
        <row r="75">
          <cell r="AH75" t="str">
            <v>単位</v>
          </cell>
          <cell r="AQ75" t="str">
            <v>計　</v>
          </cell>
          <cell r="BL75" t="str">
            <v>SP=</v>
          </cell>
          <cell r="BM75" t="str">
            <v>W=</v>
          </cell>
          <cell r="BN75" t="str">
            <v>L=</v>
          </cell>
          <cell r="BX75" t="str">
            <v>SP=</v>
          </cell>
          <cell r="BY75" t="str">
            <v>W=</v>
          </cell>
          <cell r="BZ75" t="str">
            <v>L=</v>
          </cell>
        </row>
        <row r="76">
          <cell r="AF76" t="str">
            <v>取付No.</v>
          </cell>
        </row>
        <row r="78">
          <cell r="BL78" t="str">
            <v>名　称</v>
          </cell>
          <cell r="BM78" t="str">
            <v>規　格</v>
          </cell>
          <cell r="BN78" t="str">
            <v>数　量</v>
          </cell>
          <cell r="BO78" t="str">
            <v>単位</v>
          </cell>
          <cell r="BP78" t="str">
            <v>算　　　　　　　式</v>
          </cell>
          <cell r="BR78" t="str">
            <v>略　  図</v>
          </cell>
          <cell r="BX78" t="str">
            <v>名　称</v>
          </cell>
          <cell r="BY78" t="str">
            <v>規　格</v>
          </cell>
          <cell r="BZ78" t="str">
            <v>数　量</v>
          </cell>
          <cell r="CA78" t="str">
            <v>単位</v>
          </cell>
          <cell r="CB78" t="str">
            <v>算　　　　　　　式</v>
          </cell>
          <cell r="CD78" t="str">
            <v>略　  図</v>
          </cell>
        </row>
        <row r="79">
          <cell r="BM79" t="str">
            <v>t=3cm</v>
          </cell>
          <cell r="BO79" t="str">
            <v>m2</v>
          </cell>
          <cell r="BY79" t="str">
            <v>t=3cm</v>
          </cell>
          <cell r="CA79" t="str">
            <v>m2</v>
          </cell>
        </row>
        <row r="80">
          <cell r="BL80" t="str">
            <v>細粒度アスコン</v>
          </cell>
          <cell r="BR80" t="str">
            <v>W=</v>
          </cell>
          <cell r="BX80" t="str">
            <v>細粒度アスコン</v>
          </cell>
          <cell r="CD80" t="str">
            <v>W=</v>
          </cell>
        </row>
        <row r="81">
          <cell r="BM81" t="str">
            <v>t=5cm</v>
          </cell>
          <cell r="BO81" t="str">
            <v>〃</v>
          </cell>
          <cell r="BR81" t="str">
            <v>W1=</v>
          </cell>
          <cell r="BY81" t="str">
            <v>0-40mm,t=20cm</v>
          </cell>
          <cell r="CA81" t="str">
            <v>〃</v>
          </cell>
          <cell r="CD81" t="str">
            <v>W1=</v>
          </cell>
        </row>
        <row r="82">
          <cell r="BL82" t="str">
            <v>アス安定処理</v>
          </cell>
          <cell r="BR82" t="str">
            <v>W2=</v>
          </cell>
          <cell r="BX82" t="str">
            <v>敷　砕　石</v>
          </cell>
          <cell r="CD82" t="str">
            <v>W2=</v>
          </cell>
        </row>
        <row r="83">
          <cell r="BM83" t="str">
            <v>0-40mm,t=30cm</v>
          </cell>
          <cell r="BO83" t="str">
            <v>m3</v>
          </cell>
          <cell r="BR83" t="str">
            <v>(平均盛高) H=</v>
          </cell>
          <cell r="CA83" t="str">
            <v>m3</v>
          </cell>
          <cell r="CD83" t="str">
            <v>(平均盛高) H=</v>
          </cell>
        </row>
        <row r="84">
          <cell r="BL84" t="str">
            <v>下層路盤工</v>
          </cell>
          <cell r="BR84" t="str">
            <v>(平均法長)L1=</v>
          </cell>
          <cell r="BX84" t="str">
            <v>盛　土　量</v>
          </cell>
          <cell r="CD84" t="str">
            <v>(平均法長)L1=</v>
          </cell>
        </row>
        <row r="85">
          <cell r="BM85" t="str">
            <v>0-80mm,t=  cm</v>
          </cell>
          <cell r="BO85" t="str">
            <v>〃</v>
          </cell>
          <cell r="BR85" t="str">
            <v>i=</v>
          </cell>
          <cell r="CA85" t="str">
            <v>〃</v>
          </cell>
          <cell r="CD85" t="str">
            <v>i=</v>
          </cell>
        </row>
        <row r="86">
          <cell r="BL86" t="str">
            <v>凍上抑制層</v>
          </cell>
          <cell r="BR86" t="str">
            <v>n=</v>
          </cell>
          <cell r="BX86" t="str">
            <v>切　土　量</v>
          </cell>
          <cell r="CD86" t="str">
            <v>n=</v>
          </cell>
        </row>
        <row r="87">
          <cell r="BO87" t="str">
            <v>m2</v>
          </cell>
          <cell r="CA87" t="str">
            <v>m2</v>
          </cell>
        </row>
        <row r="88">
          <cell r="BL88" t="str">
            <v>路床仕上工</v>
          </cell>
          <cell r="BX88" t="str">
            <v>盛土法面積</v>
          </cell>
        </row>
        <row r="89">
          <cell r="BM89" t="str">
            <v>0-40mm,t=20cm</v>
          </cell>
          <cell r="BO89" t="str">
            <v>〃</v>
          </cell>
          <cell r="BS89" t="str">
            <v>W</v>
          </cell>
          <cell r="CA89" t="str">
            <v>〃</v>
          </cell>
          <cell r="CE89" t="str">
            <v>W</v>
          </cell>
        </row>
        <row r="90">
          <cell r="BL90" t="str">
            <v>敷　砕　石</v>
          </cell>
          <cell r="BS90" t="str">
            <v>W1</v>
          </cell>
          <cell r="BX90" t="str">
            <v>切土法面積</v>
          </cell>
          <cell r="CD90" t="str">
            <v xml:space="preserve">           500  </v>
          </cell>
          <cell r="CE90" t="str">
            <v>W1        　    500</v>
          </cell>
        </row>
        <row r="91">
          <cell r="BO91" t="str">
            <v>m3</v>
          </cell>
          <cell r="CA91" t="str">
            <v>〃</v>
          </cell>
        </row>
        <row r="92">
          <cell r="BL92" t="str">
            <v>盛　土　量</v>
          </cell>
          <cell r="BR92" t="str">
            <v xml:space="preserve">    L1</v>
          </cell>
          <cell r="BX92" t="str">
            <v>盛土平面部</v>
          </cell>
          <cell r="CD92" t="str">
            <v xml:space="preserve">    L1</v>
          </cell>
        </row>
        <row r="93">
          <cell r="BO93" t="str">
            <v>〃</v>
          </cell>
          <cell r="BR93" t="str">
            <v xml:space="preserve">1:n      </v>
          </cell>
          <cell r="BS93" t="str">
            <v xml:space="preserve">H   </v>
          </cell>
          <cell r="CA93" t="str">
            <v>〃</v>
          </cell>
          <cell r="CD93" t="str">
            <v xml:space="preserve">1:n      </v>
          </cell>
          <cell r="CE93" t="str">
            <v xml:space="preserve">H   </v>
          </cell>
        </row>
        <row r="94">
          <cell r="BL94" t="str">
            <v>切　土　量</v>
          </cell>
          <cell r="BX94" t="str">
            <v>切土平面部</v>
          </cell>
        </row>
        <row r="95">
          <cell r="BO95" t="str">
            <v>m2</v>
          </cell>
          <cell r="BS95" t="str">
            <v>細粒度アスコンt= 3cm</v>
          </cell>
        </row>
        <row r="96">
          <cell r="BL96" t="str">
            <v>盛土法面積</v>
          </cell>
          <cell r="BS96" t="str">
            <v>アス安定処理　t=20cm</v>
          </cell>
          <cell r="CE96" t="str">
            <v>敷砕石(0-40mm)t=30cm</v>
          </cell>
        </row>
        <row r="97">
          <cell r="BO97" t="str">
            <v>〃</v>
          </cell>
          <cell r="BS97" t="str">
            <v>下層路盤工　　t=30cm</v>
          </cell>
          <cell r="CE97" t="str">
            <v>W2</v>
          </cell>
        </row>
        <row r="98">
          <cell r="BL98" t="str">
            <v>切土法面積</v>
          </cell>
          <cell r="BS98" t="str">
            <v>凍上抑制層　　t=  cm</v>
          </cell>
        </row>
        <row r="99">
          <cell r="BO99" t="str">
            <v>〃</v>
          </cell>
          <cell r="BS99" t="str">
            <v>W2</v>
          </cell>
        </row>
        <row r="100">
          <cell r="BL100" t="str">
            <v>盛土平面部</v>
          </cell>
        </row>
        <row r="101">
          <cell r="BO101" t="str">
            <v>〃</v>
          </cell>
        </row>
        <row r="102">
          <cell r="BL102" t="str">
            <v>切土平面部</v>
          </cell>
          <cell r="BR102" t="str">
            <v xml:space="preserve">   CA=</v>
          </cell>
          <cell r="CD102" t="str">
            <v xml:space="preserve">   CA=</v>
          </cell>
        </row>
        <row r="103">
          <cell r="BR103" t="str">
            <v xml:space="preserve">     =</v>
          </cell>
          <cell r="CD103" t="str">
            <v xml:space="preserve">     =</v>
          </cell>
        </row>
        <row r="104">
          <cell r="BR104" t="str">
            <v xml:space="preserve">   BA=</v>
          </cell>
          <cell r="CD104" t="str">
            <v xml:space="preserve">   BA=</v>
          </cell>
        </row>
        <row r="105">
          <cell r="BR105" t="str">
            <v xml:space="preserve">     =</v>
          </cell>
          <cell r="CD105" t="str">
            <v xml:space="preserve">     =</v>
          </cell>
        </row>
        <row r="110">
          <cell r="BL110" t="str">
            <v>No.    取付道路工　(　)</v>
          </cell>
          <cell r="BP110" t="str">
            <v>　数　　量　　計　　算　　書</v>
          </cell>
          <cell r="BX110" t="str">
            <v>No.    取付道路工　(　)</v>
          </cell>
          <cell r="CB110" t="str">
            <v>　数　　量　　計　　算　　書</v>
          </cell>
        </row>
        <row r="111">
          <cell r="BL111" t="str">
            <v>SP=</v>
          </cell>
          <cell r="BM111" t="str">
            <v>W=</v>
          </cell>
          <cell r="BN111" t="str">
            <v>L=</v>
          </cell>
          <cell r="BX111" t="str">
            <v>SP=</v>
          </cell>
          <cell r="BY111" t="str">
            <v>W=</v>
          </cell>
          <cell r="BZ111" t="str">
            <v>L=</v>
          </cell>
        </row>
        <row r="114">
          <cell r="BL114" t="str">
            <v>名　称</v>
          </cell>
          <cell r="BM114" t="str">
            <v>規　格</v>
          </cell>
          <cell r="BN114" t="str">
            <v>数　量</v>
          </cell>
          <cell r="BO114" t="str">
            <v>単位</v>
          </cell>
          <cell r="BP114" t="str">
            <v>算　　　　　　　式</v>
          </cell>
          <cell r="BR114" t="str">
            <v>略　  図</v>
          </cell>
          <cell r="BX114" t="str">
            <v>名　称</v>
          </cell>
          <cell r="BY114" t="str">
            <v>規　格</v>
          </cell>
          <cell r="BZ114" t="str">
            <v>数　量</v>
          </cell>
          <cell r="CA114" t="str">
            <v>単位</v>
          </cell>
          <cell r="CB114" t="str">
            <v>算　　　　　　　式</v>
          </cell>
          <cell r="CD114" t="str">
            <v>略　  図</v>
          </cell>
        </row>
        <row r="115">
          <cell r="BM115" t="str">
            <v>t=3cm</v>
          </cell>
          <cell r="BO115" t="str">
            <v>m2</v>
          </cell>
          <cell r="BY115" t="str">
            <v>t=3cm</v>
          </cell>
          <cell r="CA115" t="str">
            <v>m2</v>
          </cell>
        </row>
        <row r="116">
          <cell r="BL116" t="str">
            <v>細粒度アスコン</v>
          </cell>
          <cell r="BR116" t="str">
            <v>W=</v>
          </cell>
          <cell r="BX116" t="str">
            <v>細粒度アスコン</v>
          </cell>
          <cell r="CD116" t="str">
            <v>W=</v>
          </cell>
        </row>
        <row r="117">
          <cell r="BM117" t="str">
            <v>t=5cm</v>
          </cell>
          <cell r="BO117" t="str">
            <v>〃</v>
          </cell>
          <cell r="BR117" t="str">
            <v>W1=</v>
          </cell>
          <cell r="BY117" t="str">
            <v>0-40mm,t=20cm</v>
          </cell>
          <cell r="CA117" t="str">
            <v>〃</v>
          </cell>
          <cell r="CD117" t="str">
            <v>W1=</v>
          </cell>
        </row>
        <row r="118">
          <cell r="BL118" t="str">
            <v>アス安定処理</v>
          </cell>
          <cell r="BR118" t="str">
            <v>W2=</v>
          </cell>
          <cell r="BX118" t="str">
            <v>敷　砕　石</v>
          </cell>
          <cell r="CD118" t="str">
            <v>W2=</v>
          </cell>
        </row>
        <row r="119">
          <cell r="BM119" t="str">
            <v>0-40mm,t=30cm</v>
          </cell>
          <cell r="BO119" t="str">
            <v>m3</v>
          </cell>
          <cell r="BR119" t="str">
            <v>(平均切深) H=</v>
          </cell>
          <cell r="CA119" t="str">
            <v>m3</v>
          </cell>
          <cell r="CD119" t="str">
            <v>(平均切深) H=</v>
          </cell>
        </row>
        <row r="120">
          <cell r="BL120" t="str">
            <v>下層路盤工</v>
          </cell>
          <cell r="BR120" t="str">
            <v>(平均法長)L1=</v>
          </cell>
          <cell r="BX120" t="str">
            <v>盛　土　量</v>
          </cell>
          <cell r="CD120" t="str">
            <v>(平均法長)L1=</v>
          </cell>
        </row>
        <row r="121">
          <cell r="BM121" t="str">
            <v>0-80mm,t=  cm</v>
          </cell>
          <cell r="BO121" t="str">
            <v>〃</v>
          </cell>
          <cell r="BR121" t="str">
            <v>i=</v>
          </cell>
          <cell r="CA121" t="str">
            <v>〃</v>
          </cell>
          <cell r="CD121" t="str">
            <v>i=</v>
          </cell>
        </row>
        <row r="122">
          <cell r="BL122" t="str">
            <v>凍上抑制層</v>
          </cell>
          <cell r="BR122" t="str">
            <v>n=</v>
          </cell>
          <cell r="BX122" t="str">
            <v>切　土　量</v>
          </cell>
          <cell r="CD122" t="str">
            <v>n=</v>
          </cell>
        </row>
        <row r="123">
          <cell r="BO123" t="str">
            <v>m2</v>
          </cell>
          <cell r="CA123" t="str">
            <v>m2</v>
          </cell>
        </row>
        <row r="124">
          <cell r="BL124" t="str">
            <v>路床仕上工</v>
          </cell>
          <cell r="BS124" t="str">
            <v>W2</v>
          </cell>
          <cell r="BX124" t="str">
            <v>盛土法面積</v>
          </cell>
          <cell r="CE124" t="str">
            <v>W2</v>
          </cell>
        </row>
        <row r="125">
          <cell r="BM125" t="str">
            <v>0-40mm,t=20cm</v>
          </cell>
          <cell r="BO125" t="str">
            <v>〃</v>
          </cell>
          <cell r="CA125" t="str">
            <v>〃</v>
          </cell>
        </row>
        <row r="126">
          <cell r="BL126" t="str">
            <v>敷　砕　石</v>
          </cell>
          <cell r="BX126" t="str">
            <v>切土法面積</v>
          </cell>
        </row>
        <row r="127">
          <cell r="BO127" t="str">
            <v>m3</v>
          </cell>
          <cell r="BR127" t="str">
            <v xml:space="preserve">      1:n      </v>
          </cell>
          <cell r="BS127" t="str">
            <v xml:space="preserve">H   </v>
          </cell>
          <cell r="CA127" t="str">
            <v>〃</v>
          </cell>
          <cell r="CD127" t="str">
            <v xml:space="preserve">      1:n      </v>
          </cell>
          <cell r="CE127" t="str">
            <v xml:space="preserve">H   </v>
          </cell>
        </row>
        <row r="128">
          <cell r="BL128" t="str">
            <v>盛　土　量</v>
          </cell>
          <cell r="BR128" t="str">
            <v xml:space="preserve">    　 L1</v>
          </cell>
          <cell r="BX128" t="str">
            <v>盛土平面部</v>
          </cell>
          <cell r="CD128" t="str">
            <v xml:space="preserve">      L1</v>
          </cell>
        </row>
        <row r="129">
          <cell r="BO129" t="str">
            <v>〃</v>
          </cell>
          <cell r="CA129" t="str">
            <v>〃</v>
          </cell>
        </row>
        <row r="130">
          <cell r="BL130" t="str">
            <v>切　土　量</v>
          </cell>
          <cell r="BS130" t="str">
            <v>W</v>
          </cell>
          <cell r="BX130" t="str">
            <v>切土平面部</v>
          </cell>
          <cell r="CD130" t="str">
            <v xml:space="preserve">           500  </v>
          </cell>
          <cell r="CE130" t="str">
            <v>W                500</v>
          </cell>
        </row>
        <row r="131">
          <cell r="BO131" t="str">
            <v>m2</v>
          </cell>
          <cell r="BS131" t="str">
            <v>W1</v>
          </cell>
          <cell r="CE131" t="str">
            <v>W1</v>
          </cell>
        </row>
        <row r="132">
          <cell r="BL132" t="str">
            <v>盛土法面積</v>
          </cell>
        </row>
        <row r="133">
          <cell r="BO133" t="str">
            <v>〃</v>
          </cell>
          <cell r="BS133" t="str">
            <v>細粒度アスコンt= 3cm</v>
          </cell>
          <cell r="CE133" t="str">
            <v>敷砕石(0-40mm)t=30cm</v>
          </cell>
        </row>
        <row r="134">
          <cell r="BL134" t="str">
            <v>切土法面積</v>
          </cell>
          <cell r="BS134" t="str">
            <v>アス安定処理　t=20cm</v>
          </cell>
        </row>
        <row r="135">
          <cell r="BO135" t="str">
            <v>〃</v>
          </cell>
          <cell r="BS135" t="str">
            <v>下層路盤工　　t=30cm</v>
          </cell>
        </row>
        <row r="136">
          <cell r="BL136" t="str">
            <v>盛土平面部</v>
          </cell>
          <cell r="BS136" t="str">
            <v>凍上抑制層　　t=  cm</v>
          </cell>
        </row>
        <row r="137">
          <cell r="BO137" t="str">
            <v>〃</v>
          </cell>
        </row>
        <row r="138">
          <cell r="BL138" t="str">
            <v>切土平面部</v>
          </cell>
          <cell r="BR138" t="str">
            <v xml:space="preserve">   CA=</v>
          </cell>
          <cell r="CD138" t="str">
            <v xml:space="preserve">   CA=</v>
          </cell>
        </row>
        <row r="139">
          <cell r="BR139" t="str">
            <v xml:space="preserve">     =</v>
          </cell>
          <cell r="CD139" t="str">
            <v xml:space="preserve">     =</v>
          </cell>
        </row>
        <row r="140">
          <cell r="BR140" t="str">
            <v xml:space="preserve">   BA=</v>
          </cell>
          <cell r="CD140" t="str">
            <v xml:space="preserve">   BA=</v>
          </cell>
        </row>
        <row r="141">
          <cell r="BR141" t="str">
            <v xml:space="preserve">     =</v>
          </cell>
          <cell r="CD141" t="str">
            <v xml:space="preserve">     =</v>
          </cell>
        </row>
      </sheetData>
      <sheetData sheetId="15" refreshError="1">
        <row r="2">
          <cell r="J2" t="str">
            <v>視 線 誘 導 標 箇 所 調 書</v>
          </cell>
        </row>
        <row r="4">
          <cell r="J4" t="str">
            <v>測　点</v>
          </cell>
          <cell r="K4" t="str">
            <v>本　数(L)</v>
          </cell>
          <cell r="L4" t="str">
            <v>本　数(R)</v>
          </cell>
          <cell r="M4" t="str">
            <v>摘　要</v>
          </cell>
          <cell r="N4" t="str">
            <v>測　点</v>
          </cell>
          <cell r="O4" t="str">
            <v>本　数(L)</v>
          </cell>
          <cell r="P4" t="str">
            <v>本　数(R)</v>
          </cell>
          <cell r="Q4" t="str">
            <v>摘　要</v>
          </cell>
        </row>
        <row r="34">
          <cell r="J34" t="str">
            <v>計　</v>
          </cell>
          <cell r="N34" t="str">
            <v>計　</v>
          </cell>
        </row>
        <row r="38">
          <cell r="J38" t="str">
            <v>大 型 鋼 製 ス ノ ー ポ ー ル 箇 所 調 書</v>
          </cell>
        </row>
        <row r="40">
          <cell r="J40" t="str">
            <v>測　点(L)</v>
          </cell>
          <cell r="K40" t="str">
            <v>基　数</v>
          </cell>
          <cell r="M40" t="str">
            <v>摘　要</v>
          </cell>
          <cell r="N40" t="str">
            <v>測　点(R)</v>
          </cell>
          <cell r="O40" t="str">
            <v>基　数</v>
          </cell>
          <cell r="Q40" t="str">
            <v>摘　要</v>
          </cell>
        </row>
        <row r="70">
          <cell r="J70" t="str">
            <v>計　</v>
          </cell>
          <cell r="N70" t="str">
            <v>計　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2">
          <cell r="J2" t="str">
            <v>箇 所 調 書</v>
          </cell>
          <cell r="AD2" t="str">
            <v>終 点 巻 込 工 集 計 表</v>
          </cell>
          <cell r="AK2" t="str">
            <v xml:space="preserve"> 面 積 調 書</v>
          </cell>
        </row>
        <row r="4">
          <cell r="J4" t="str">
            <v>測　点(L)</v>
          </cell>
          <cell r="M4" t="str">
            <v>摘　要</v>
          </cell>
          <cell r="N4" t="str">
            <v>測　点(R)</v>
          </cell>
          <cell r="Q4" t="str">
            <v>摘　要</v>
          </cell>
          <cell r="AD4" t="str">
            <v>名　称</v>
          </cell>
          <cell r="AE4" t="str">
            <v>規　格</v>
          </cell>
          <cell r="AF4" t="str">
            <v>数　量</v>
          </cell>
          <cell r="AG4" t="str">
            <v>単位</v>
          </cell>
          <cell r="AH4" t="str">
            <v>摘　要</v>
          </cell>
          <cell r="AK4" t="str">
            <v>測　点(L)</v>
          </cell>
          <cell r="AM4" t="str">
            <v>延　長</v>
          </cell>
          <cell r="AN4" t="str">
            <v>面　積</v>
          </cell>
          <cell r="AO4" t="str">
            <v>摘　要</v>
          </cell>
          <cell r="AP4" t="str">
            <v>測　点(R)</v>
          </cell>
          <cell r="AR4" t="str">
            <v>延　長</v>
          </cell>
          <cell r="AS4" t="str">
            <v>面　積</v>
          </cell>
          <cell r="AT4" t="str">
            <v>摘　要</v>
          </cell>
        </row>
        <row r="5">
          <cell r="AD5" t="str">
            <v>（舗装工）</v>
          </cell>
          <cell r="AE5" t="str">
            <v>車道部、t=  4cm</v>
          </cell>
          <cell r="AG5" t="str">
            <v>m2</v>
          </cell>
        </row>
        <row r="6">
          <cell r="AD6" t="str">
            <v>細粒度ギャップアスコン</v>
          </cell>
        </row>
        <row r="7">
          <cell r="AE7" t="str">
            <v>装甲部、t=  5cm</v>
          </cell>
          <cell r="AG7" t="str">
            <v>〃</v>
          </cell>
        </row>
        <row r="8">
          <cell r="AD8" t="str">
            <v>〃</v>
          </cell>
        </row>
        <row r="9">
          <cell r="AE9" t="str">
            <v>t=  5cm</v>
          </cell>
          <cell r="AG9" t="str">
            <v>〃</v>
          </cell>
        </row>
        <row r="10">
          <cell r="AD10" t="str">
            <v>粗粒度アスコン</v>
          </cell>
        </row>
        <row r="11">
          <cell r="AE11" t="str">
            <v>t=  6cm</v>
          </cell>
          <cell r="AG11" t="str">
            <v>〃</v>
          </cell>
        </row>
        <row r="12">
          <cell r="AD12" t="str">
            <v>アスファルト安定処理</v>
          </cell>
        </row>
        <row r="13">
          <cell r="AE13" t="str">
            <v>t=  7cm</v>
          </cell>
          <cell r="AG13" t="str">
            <v>〃</v>
          </cell>
        </row>
        <row r="14">
          <cell r="AD14" t="str">
            <v>下層路盤工</v>
          </cell>
        </row>
        <row r="15">
          <cell r="AE15" t="str">
            <v>(0～40mm)</v>
          </cell>
          <cell r="AG15" t="str">
            <v>〃</v>
          </cell>
        </row>
        <row r="16">
          <cell r="AD16" t="str">
            <v>装甲路肩路盤工</v>
          </cell>
        </row>
        <row r="17">
          <cell r="AG17" t="str">
            <v>m3</v>
          </cell>
        </row>
        <row r="18">
          <cell r="AD18" t="str">
            <v>路肩盛土</v>
          </cell>
        </row>
        <row r="19">
          <cell r="AE19" t="str">
            <v>平面部</v>
          </cell>
          <cell r="AG19" t="str">
            <v>m2</v>
          </cell>
        </row>
        <row r="20">
          <cell r="AD20" t="str">
            <v>盛土法覆工</v>
          </cell>
        </row>
        <row r="21">
          <cell r="AD21" t="str">
            <v>（路盤工）</v>
          </cell>
          <cell r="AE21" t="str">
            <v>0～40mm、t=58cm</v>
          </cell>
          <cell r="AG21" t="str">
            <v>m3</v>
          </cell>
        </row>
        <row r="22">
          <cell r="AD22" t="str">
            <v>下層路盤工</v>
          </cell>
        </row>
        <row r="23">
          <cell r="AE23" t="str">
            <v>(0～40mm)</v>
          </cell>
          <cell r="AG23" t="str">
            <v>〃</v>
          </cell>
        </row>
        <row r="24">
          <cell r="AD24" t="str">
            <v>装甲路肩路盤工</v>
          </cell>
        </row>
        <row r="25">
          <cell r="AG25" t="str">
            <v>m2</v>
          </cell>
        </row>
        <row r="26">
          <cell r="AD26" t="str">
            <v>路盤工内法面仕上工</v>
          </cell>
        </row>
        <row r="27">
          <cell r="AG27" t="str">
            <v>〃</v>
          </cell>
        </row>
        <row r="28">
          <cell r="AD28" t="str">
            <v>路床仕上工</v>
          </cell>
        </row>
        <row r="29">
          <cell r="AE29" t="str">
            <v>t=12cm</v>
          </cell>
          <cell r="AG29" t="str">
            <v>m2</v>
          </cell>
        </row>
        <row r="30">
          <cell r="J30" t="str">
            <v>計　</v>
          </cell>
          <cell r="N30" t="str">
            <v>計　</v>
          </cell>
          <cell r="AD30" t="str">
            <v>舗装盤撤去</v>
          </cell>
          <cell r="AK30" t="str">
            <v>計　</v>
          </cell>
          <cell r="AP30" t="str">
            <v>計　</v>
          </cell>
        </row>
        <row r="34">
          <cell r="AD34" t="str">
            <v>工 集 計 表</v>
          </cell>
        </row>
        <row r="36">
          <cell r="AD36" t="str">
            <v>名　称</v>
          </cell>
          <cell r="AE36" t="str">
            <v>規　格</v>
          </cell>
          <cell r="AF36" t="str">
            <v>数　量</v>
          </cell>
          <cell r="AG36" t="str">
            <v>単位</v>
          </cell>
          <cell r="AH36" t="str">
            <v>摘　要</v>
          </cell>
        </row>
      </sheetData>
      <sheetData sheetId="22" refreshError="1">
        <row r="2">
          <cell r="B2" t="str">
            <v>　　　　　延 長 調 書</v>
          </cell>
          <cell r="AM2" t="str">
            <v>路 面 標 示 工</v>
          </cell>
          <cell r="AR2" t="str">
            <v>　　　　　数　　量　　集　　計　　表　</v>
          </cell>
          <cell r="BB2" t="str">
            <v>　数　　量　　計　　算　　書</v>
          </cell>
          <cell r="BM2" t="str">
            <v>　数　　量　　計　　算　　書</v>
          </cell>
        </row>
        <row r="4">
          <cell r="B4" t="str">
            <v>測　点(L)</v>
          </cell>
          <cell r="D4" t="str">
            <v>延　長</v>
          </cell>
          <cell r="E4" t="str">
            <v>摘　要</v>
          </cell>
          <cell r="F4" t="str">
            <v>測　点(R)</v>
          </cell>
          <cell r="H4" t="str">
            <v>延　長</v>
          </cell>
          <cell r="I4" t="str">
            <v>摘　要</v>
          </cell>
        </row>
        <row r="5">
          <cell r="AN5" t="str">
            <v>名　称</v>
          </cell>
          <cell r="AO5" t="str">
            <v>規　格</v>
          </cell>
          <cell r="AP5" t="str">
            <v>数　量</v>
          </cell>
          <cell r="AQ5" t="str">
            <v>単位</v>
          </cell>
          <cell r="AR5" t="str">
            <v>摘　　　　　　　　　　　　　要</v>
          </cell>
        </row>
        <row r="6">
          <cell r="AX6" t="str">
            <v>名　称</v>
          </cell>
          <cell r="AY6" t="str">
            <v>規　格</v>
          </cell>
          <cell r="AZ6" t="str">
            <v>数　量</v>
          </cell>
          <cell r="BA6" t="str">
            <v>単位</v>
          </cell>
          <cell r="BB6" t="str">
            <v>算　　　  式</v>
          </cell>
          <cell r="BD6" t="str">
            <v>略　  図</v>
          </cell>
          <cell r="BI6" t="str">
            <v>名　称</v>
          </cell>
          <cell r="BJ6" t="str">
            <v>規　格</v>
          </cell>
          <cell r="BK6" t="str">
            <v>数　量</v>
          </cell>
          <cell r="BL6" t="str">
            <v>単位</v>
          </cell>
          <cell r="BM6" t="str">
            <v>算　　　　　　　式</v>
          </cell>
        </row>
        <row r="21">
          <cell r="BI21" t="str">
            <v>略　　　　　　図</v>
          </cell>
        </row>
        <row r="29">
          <cell r="B29" t="str">
            <v>計</v>
          </cell>
        </row>
        <row r="34">
          <cell r="AR34" t="str">
            <v>　数　　量　　計　　算　　書</v>
          </cell>
          <cell r="BB34" t="str">
            <v>　数　　量　　計　　算　　書</v>
          </cell>
          <cell r="BM34" t="str">
            <v>　数　　量　　計　　算　　書</v>
          </cell>
        </row>
        <row r="38">
          <cell r="AN38" t="str">
            <v>名　称</v>
          </cell>
          <cell r="AO38" t="str">
            <v>規　格</v>
          </cell>
          <cell r="AP38" t="str">
            <v>数　量</v>
          </cell>
          <cell r="AQ38" t="str">
            <v>単位</v>
          </cell>
          <cell r="AR38" t="str">
            <v>算　　　　　　　式</v>
          </cell>
          <cell r="AX38" t="str">
            <v>名　称</v>
          </cell>
          <cell r="AY38" t="str">
            <v>規　格</v>
          </cell>
          <cell r="AZ38" t="str">
            <v>数　量</v>
          </cell>
          <cell r="BA38" t="str">
            <v>単位</v>
          </cell>
          <cell r="BB38" t="str">
            <v>算　　　  式</v>
          </cell>
          <cell r="BD38" t="str">
            <v>略　  図</v>
          </cell>
          <cell r="BI38" t="str">
            <v>名　称</v>
          </cell>
          <cell r="BJ38" t="str">
            <v>規　格</v>
          </cell>
          <cell r="BK38" t="str">
            <v>数　量</v>
          </cell>
          <cell r="BL38" t="str">
            <v>単位</v>
          </cell>
          <cell r="BM38" t="str">
            <v>算　　　　　　　式</v>
          </cell>
        </row>
        <row r="53">
          <cell r="BI53" t="str">
            <v>略　　　　　　図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000001"/>
      <sheetName val="100000"/>
      <sheetName val="総括"/>
      <sheetName val="建築総括"/>
      <sheetName val="電気総括"/>
      <sheetName val="衛生総括"/>
      <sheetName val="既製ｺﾝｸﾘｰﾄ"/>
      <sheetName val="防水"/>
      <sheetName val="石"/>
      <sheetName val="ﾀｲﾙ"/>
      <sheetName val="木工"/>
      <sheetName val="金属"/>
      <sheetName val="左官"/>
      <sheetName val="木建"/>
      <sheetName val="金建"/>
      <sheetName val="ｶﾞﾗｽ"/>
      <sheetName val="塗装"/>
      <sheetName val="内外装"/>
      <sheetName val="仕上ﾕﾆｯﾄ"/>
      <sheetName val="1"/>
      <sheetName val="2"/>
      <sheetName val="3"/>
      <sheetName val="4"/>
      <sheetName val="5"/>
      <sheetName val="6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961101"/>
      <sheetName val="材料"/>
      <sheetName val="見積比較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A-1"/>
      <sheetName val="A-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一覧"/>
      <sheetName val="内訳書　表紙"/>
      <sheetName val="内訳書（種目）"/>
      <sheetName val="科目別"/>
      <sheetName val="内訳"/>
      <sheetName val="別紙明細"/>
      <sheetName val="労務費"/>
      <sheetName val="搬入費"/>
      <sheetName val="塩ビ桝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(補助)"/>
      <sheetName val="建築 乙(補助)"/>
      <sheetName val="総括 (単独)"/>
      <sheetName val="建築 乙 (単独)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小額"/>
      <sheetName val="内訳"/>
      <sheetName val="積算"/>
      <sheetName val="見積"/>
      <sheetName val="廃棄算定"/>
      <sheetName val="数量"/>
      <sheetName val="表紙"/>
      <sheetName val="Sheet4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●ﾚﾍﾞﾙ2敷地造成工総括"/>
      <sheetName val="○ﾚﾍﾞﾙ3掘削工集計"/>
      <sheetName val="ﾚﾍﾞﾙ3掘削工"/>
      <sheetName val="○ﾚﾍﾞﾙ3盛土工集計"/>
      <sheetName val="ﾚﾍﾞﾙ3盛土工"/>
      <sheetName val="○ﾚﾍﾞﾙ3作業残土処理工集計"/>
      <sheetName val="ﾚﾍﾞﾙ3作業残土処理工"/>
      <sheetName val="作業残土集計表"/>
    </sheetNames>
    <sheetDataSet>
      <sheetData sheetId="0" refreshError="1">
        <row r="1">
          <cell r="A1" t="str">
            <v>レベル2 工種別総括</v>
          </cell>
        </row>
        <row r="2">
          <cell r="A2" t="str">
            <v>敷地造成工</v>
          </cell>
        </row>
        <row r="4">
          <cell r="A4" t="str">
            <v>　レベル1　工事区分</v>
          </cell>
          <cell r="B4" t="str">
            <v>基盤整備工事</v>
          </cell>
          <cell r="C4" t="str">
            <v>レベル2　工　種　</v>
          </cell>
          <cell r="D4" t="str">
            <v>敷地造成工</v>
          </cell>
        </row>
        <row r="5">
          <cell r="G5" t="str">
            <v>（甲）</v>
          </cell>
        </row>
        <row r="6">
          <cell r="A6" t="str">
            <v>レベル3　種　別</v>
          </cell>
          <cell r="B6" t="str">
            <v>レベル4　細　　目</v>
          </cell>
          <cell r="C6" t="str">
            <v>レベル5　規　　格</v>
          </cell>
          <cell r="D6" t="str">
            <v>数　　量</v>
          </cell>
          <cell r="E6" t="str">
            <v>単　位</v>
          </cell>
          <cell r="F6" t="str">
            <v>摘　　　　要</v>
          </cell>
        </row>
        <row r="7">
          <cell r="A7" t="str">
            <v>掘　削　工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A8">
            <v>0</v>
          </cell>
          <cell r="B8" t="str">
            <v>土砂掘削</v>
          </cell>
          <cell r="C8" t="str">
            <v>運搬捨土 D=13.0km</v>
          </cell>
          <cell r="D8">
            <v>242.1</v>
          </cell>
          <cell r="E8" t="str">
            <v>ｍ3</v>
          </cell>
          <cell r="F8">
            <v>0</v>
          </cell>
          <cell r="G8" t="str">
            <v>概数</v>
          </cell>
        </row>
        <row r="9">
          <cell r="A9">
            <v>0</v>
          </cell>
          <cell r="B9">
            <v>0</v>
          </cell>
          <cell r="C9" t="str">
            <v>工区内流用 D=300m</v>
          </cell>
          <cell r="D9">
            <v>1.8</v>
          </cell>
          <cell r="E9" t="str">
            <v>ｍ3</v>
          </cell>
          <cell r="F9">
            <v>0</v>
          </cell>
          <cell r="G9" t="str">
            <v>概数</v>
          </cell>
        </row>
        <row r="10">
          <cell r="A10" t="str">
            <v>盛　土　工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>
            <v>0</v>
          </cell>
          <cell r="B11" t="str">
            <v>流用土盛土</v>
          </cell>
          <cell r="C11" t="str">
            <v>敷均し・締め固め</v>
          </cell>
          <cell r="D11">
            <v>1.8</v>
          </cell>
          <cell r="E11" t="str">
            <v>ｍ3</v>
          </cell>
          <cell r="F11">
            <v>0</v>
          </cell>
          <cell r="G11" t="str">
            <v>概数</v>
          </cell>
        </row>
        <row r="12">
          <cell r="A12" t="str">
            <v>作業残土処理工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0</v>
          </cell>
          <cell r="B13" t="str">
            <v>作業残土処理</v>
          </cell>
          <cell r="C13">
            <v>0</v>
          </cell>
          <cell r="D13" t="str">
            <v/>
          </cell>
          <cell r="E13" t="str">
            <v>ｍ3</v>
          </cell>
          <cell r="F13">
            <v>0</v>
          </cell>
          <cell r="G13" t="str">
            <v>概数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諸経費"/>
      <sheetName val="仮設費"/>
      <sheetName val="廃棄物"/>
      <sheetName val="表紙"/>
      <sheetName val="見積一覧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床ﾘｽﾄ"/>
      <sheetName val="巾木ﾘｽﾄ"/>
      <sheetName val="壁ﾘｽﾄ"/>
      <sheetName val="天井ﾘｽﾄ"/>
      <sheetName val="拾い書"/>
      <sheetName val="拾書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000001"/>
      <sheetName val="100000"/>
      <sheetName val="200000"/>
      <sheetName val="総括"/>
      <sheetName val="建築"/>
      <sheetName val="直仮"/>
      <sheetName val="土工"/>
      <sheetName val="地業"/>
      <sheetName val="ｺﾝｸﾘ"/>
      <sheetName val="型枠"/>
      <sheetName val="鉄筋"/>
      <sheetName val="防水"/>
      <sheetName val="木工"/>
      <sheetName val="屋根板金"/>
      <sheetName val="金属"/>
      <sheetName val="左官"/>
      <sheetName val="木建"/>
      <sheetName val="金建"/>
      <sheetName val="ｶﾞﾗｽ"/>
      <sheetName val="塗装"/>
      <sheetName val="内外装"/>
      <sheetName val="ﾕﾆｯﾄ"/>
      <sheetName val="共仮"/>
      <sheetName val="ｺﾝｸﾘ別紙"/>
      <sheetName val="木工別紙"/>
      <sheetName val="木建別紙"/>
      <sheetName val="金建別紙"/>
      <sheetName val="ｶﾞﾗｽ別紙"/>
      <sheetName val="内外装別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内訳 (2)"/>
      <sheetName val="内訳 (3)"/>
      <sheetName val="諸経費"/>
      <sheetName val="仮設"/>
      <sheetName val="廃棄物"/>
      <sheetName val="廃棄物 (2)"/>
      <sheetName val="積算"/>
      <sheetName val="積算 (2)"/>
      <sheetName val="見積"/>
      <sheetName val="表紙"/>
      <sheetName val="伺書"/>
      <sheetName val="諸経費率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送信案内"/>
      <sheetName val="質問書"/>
      <sheetName val="ﾃﾞｰﾀ"/>
    </sheetNames>
    <sheetDataSet>
      <sheetData sheetId="0"/>
      <sheetData sheetId="1"/>
      <sheetData sheetId="2"/>
      <sheetData sheetId="3" refreshError="1">
        <row r="4">
          <cell r="A4" t="str">
            <v>（躯体）</v>
          </cell>
        </row>
        <row r="5">
          <cell r="A5" t="str">
            <v>（外部）</v>
          </cell>
        </row>
        <row r="6">
          <cell r="A6" t="str">
            <v>（内部）</v>
          </cell>
        </row>
        <row r="7">
          <cell r="A7" t="str">
            <v>（建具）</v>
          </cell>
        </row>
        <row r="8">
          <cell r="A8" t="str">
            <v>（外構）</v>
          </cell>
        </row>
        <row r="9">
          <cell r="A9" t="str">
            <v>（改修）</v>
          </cell>
        </row>
        <row r="10">
          <cell r="A10" t="str">
            <v>（解体）</v>
          </cell>
        </row>
        <row r="11">
          <cell r="A11" t="str">
            <v>（全体）</v>
          </cell>
        </row>
        <row r="12">
          <cell r="A12" t="str">
            <v>（共通）</v>
          </cell>
        </row>
        <row r="13">
          <cell r="A13" t="str">
            <v>（仮設）</v>
          </cell>
        </row>
        <row r="14">
          <cell r="A14" t="str">
            <v>（土工･躯体）</v>
          </cell>
        </row>
        <row r="15">
          <cell r="A15" t="str">
            <v>（鉄骨）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書"/>
      <sheetName val="翼壁鉄筋表"/>
      <sheetName val="呑口桝鉄筋表"/>
      <sheetName val="函体鉄筋表"/>
      <sheetName val="門柱鉄筋表"/>
      <sheetName val="樋門寸法表"/>
      <sheetName val="樋門計算書"/>
      <sheetName val="樋門集計表"/>
      <sheetName val="躯体工集計表"/>
      <sheetName val="護岸工集計表"/>
      <sheetName val="雑工集計書"/>
      <sheetName val="仮設工集計書"/>
      <sheetName val="取壊し工集計書"/>
      <sheetName val="A．共通仮設"/>
    </sheetNames>
    <sheetDataSet>
      <sheetData sheetId="0" refreshError="1">
        <row r="25">
          <cell r="D25">
            <v>48.73</v>
          </cell>
        </row>
        <row r="39">
          <cell r="D39">
            <v>106.22999999999999</v>
          </cell>
        </row>
        <row r="43">
          <cell r="D43">
            <v>15.15</v>
          </cell>
        </row>
        <row r="45">
          <cell r="D45">
            <v>5.14</v>
          </cell>
        </row>
        <row r="49">
          <cell r="D49">
            <v>28</v>
          </cell>
        </row>
        <row r="51">
          <cell r="D51">
            <v>3460.8</v>
          </cell>
        </row>
        <row r="54">
          <cell r="D54">
            <v>10.6</v>
          </cell>
        </row>
        <row r="57">
          <cell r="D57">
            <v>3.99</v>
          </cell>
        </row>
        <row r="60">
          <cell r="D60">
            <v>8</v>
          </cell>
        </row>
        <row r="64">
          <cell r="D64">
            <v>75.75</v>
          </cell>
        </row>
        <row r="67">
          <cell r="D67">
            <v>1679.8000000000002</v>
          </cell>
        </row>
        <row r="68">
          <cell r="D68">
            <v>1986.0999999999995</v>
          </cell>
        </row>
        <row r="82">
          <cell r="D82">
            <v>23.710000000000004</v>
          </cell>
        </row>
        <row r="99">
          <cell r="D99">
            <v>95.999999999999986</v>
          </cell>
        </row>
        <row r="102">
          <cell r="D102">
            <v>6.33</v>
          </cell>
        </row>
        <row r="105">
          <cell r="D105">
            <v>2.34</v>
          </cell>
        </row>
        <row r="108">
          <cell r="D108">
            <v>3.22</v>
          </cell>
        </row>
        <row r="111">
          <cell r="D111">
            <v>8.66</v>
          </cell>
        </row>
        <row r="115">
          <cell r="D115">
            <v>31.65</v>
          </cell>
        </row>
        <row r="118">
          <cell r="D118">
            <v>663.7</v>
          </cell>
        </row>
        <row r="119">
          <cell r="D119">
            <v>1925.8000000000002</v>
          </cell>
        </row>
        <row r="140">
          <cell r="D140">
            <v>244.30999999999997</v>
          </cell>
        </row>
        <row r="151">
          <cell r="D151">
            <v>75.16</v>
          </cell>
        </row>
        <row r="154">
          <cell r="D154">
            <v>26.25</v>
          </cell>
        </row>
        <row r="157">
          <cell r="D157">
            <v>13.06</v>
          </cell>
        </row>
        <row r="160">
          <cell r="D160">
            <v>14.12</v>
          </cell>
        </row>
        <row r="165">
          <cell r="D165">
            <v>6</v>
          </cell>
        </row>
        <row r="168">
          <cell r="D168">
            <v>244.30999999999997</v>
          </cell>
        </row>
        <row r="172">
          <cell r="D172">
            <v>356.58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積集計"/>
      <sheetName val="土積集計 (2)"/>
    </sheetNames>
    <sheetDataSet>
      <sheetData sheetId="0"/>
      <sheetData sheetId="1" refreshError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　一覧"/>
      <sheetName val="内訳書　表紙"/>
      <sheetName val="内訳書"/>
      <sheetName val="単位データ"/>
      <sheetName val="複写データ"/>
      <sheetName val="マニュアル"/>
      <sheetName val="A-1"/>
      <sheetName val="A-2"/>
      <sheetName val="A-3"/>
    </sheetNames>
    <sheetDataSet>
      <sheetData sheetId="0"/>
      <sheetData sheetId="1"/>
      <sheetData sheetId="2"/>
      <sheetData sheetId="3">
        <row r="3">
          <cell r="A3" t="str">
            <v>m3</v>
          </cell>
        </row>
        <row r="4">
          <cell r="A4" t="str">
            <v>㎡</v>
          </cell>
        </row>
        <row r="5">
          <cell r="A5" t="str">
            <v>ｍ</v>
          </cell>
        </row>
        <row r="6">
          <cell r="A6" t="str">
            <v>本</v>
          </cell>
        </row>
        <row r="7">
          <cell r="A7" t="str">
            <v>ｔ</v>
          </cell>
        </row>
        <row r="8">
          <cell r="A8" t="str">
            <v>kg</v>
          </cell>
        </row>
        <row r="9">
          <cell r="A9" t="str">
            <v>枚</v>
          </cell>
        </row>
        <row r="10">
          <cell r="A10" t="str">
            <v>箇所</v>
          </cell>
        </row>
        <row r="11">
          <cell r="A11" t="str">
            <v>掛㎡</v>
          </cell>
        </row>
        <row r="12">
          <cell r="A12" t="str">
            <v>地山m3</v>
          </cell>
        </row>
        <row r="13">
          <cell r="A13" t="str">
            <v>か所</v>
          </cell>
        </row>
        <row r="14">
          <cell r="A14" t="str">
            <v>基</v>
          </cell>
        </row>
        <row r="15">
          <cell r="A15" t="str">
            <v>空m3</v>
          </cell>
        </row>
        <row r="16">
          <cell r="A16" t="str">
            <v>連</v>
          </cell>
        </row>
        <row r="17">
          <cell r="A17" t="str">
            <v>〃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種表紙"/>
      <sheetName val="数量集計"/>
      <sheetName val="平面数量表-1"/>
      <sheetName val="平面数量表-2"/>
      <sheetName val="当り"/>
      <sheetName val="通路工当り "/>
      <sheetName val="階段一次土工"/>
      <sheetName val="面積図"/>
    </sheetNames>
    <sheetDataSet>
      <sheetData sheetId="0"/>
      <sheetData sheetId="1"/>
      <sheetData sheetId="2"/>
      <sheetData sheetId="3">
        <row r="42">
          <cell r="P42">
            <v>822.03</v>
          </cell>
        </row>
        <row r="51">
          <cell r="P51">
            <v>440.9</v>
          </cell>
        </row>
        <row r="57">
          <cell r="P57">
            <v>27.17</v>
          </cell>
        </row>
        <row r="60">
          <cell r="P60">
            <v>21.23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ﾒｰｶﾘｽﾄ(3)"/>
      <sheetName val="ﾒ-ｶﾘｽﾄ(１)"/>
      <sheetName val="見積依頼書"/>
      <sheetName val="細目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仮接）"/>
      <sheetName val="荷揚設備"/>
      <sheetName val="仮設運搬"/>
      <sheetName val="明細(土工）"/>
      <sheetName val="明細(ｺﾝｸﾘｰﾄ)"/>
      <sheetName val="明細(鉄筋）"/>
      <sheetName val="明細(鉄骨）"/>
      <sheetName val="別紙明細"/>
    </sheetNames>
    <sheetDataSet>
      <sheetData sheetId="0"/>
      <sheetData sheetId="1"/>
      <sheetData sheetId="2"/>
      <sheetData sheetId="3">
        <row r="2">
          <cell r="C2" t="str">
            <v>名　　称</v>
          </cell>
          <cell r="D2" t="str">
            <v>摘　　要</v>
          </cell>
          <cell r="E2" t="str">
            <v>数　量</v>
          </cell>
          <cell r="F2" t="str">
            <v>単位</v>
          </cell>
          <cell r="G2" t="str">
            <v>単　価</v>
          </cell>
          <cell r="H2" t="str">
            <v>金　額</v>
          </cell>
        </row>
        <row r="3">
          <cell r="B3" t="str">
            <v>(A)直接工事費</v>
          </cell>
        </row>
        <row r="4">
          <cell r="C4" t="str">
            <v>知能物理工学科棟</v>
          </cell>
        </row>
        <row r="5">
          <cell r="B5" t="str">
            <v>Ⅰ.建築工事</v>
          </cell>
        </row>
        <row r="6">
          <cell r="B6" t="str">
            <v>（1）直接仮設</v>
          </cell>
        </row>
        <row r="7">
          <cell r="C7" t="str">
            <v>やりかた</v>
          </cell>
          <cell r="E7" t="str">
            <v>一　式</v>
          </cell>
          <cell r="H7">
            <v>0</v>
          </cell>
        </row>
        <row r="8">
          <cell r="C8" t="str">
            <v>墨出し</v>
          </cell>
          <cell r="E8" t="str">
            <v>一　式</v>
          </cell>
          <cell r="H8">
            <v>0</v>
          </cell>
        </row>
        <row r="9">
          <cell r="C9" t="str">
            <v>外部足場</v>
          </cell>
          <cell r="D9" t="str">
            <v>枠組階段
安全手すり共</v>
          </cell>
          <cell r="E9" t="str">
            <v>一　式</v>
          </cell>
          <cell r="H9">
            <v>0</v>
          </cell>
        </row>
        <row r="10">
          <cell r="C10" t="str">
            <v>基礎階足場</v>
          </cell>
          <cell r="E10" t="str">
            <v>一　式</v>
          </cell>
          <cell r="H10">
            <v>0</v>
          </cell>
        </row>
        <row r="11">
          <cell r="C11" t="str">
            <v>内部足場</v>
          </cell>
          <cell r="D11" t="str">
            <v>鋼製組立足場
脚立足場</v>
          </cell>
          <cell r="E11" t="str">
            <v>一　式</v>
          </cell>
          <cell r="H11">
            <v>0</v>
          </cell>
        </row>
        <row r="12">
          <cell r="C12" t="str">
            <v>災害防止</v>
          </cell>
          <cell r="D12" t="str">
            <v>ネット状養生シート</v>
          </cell>
          <cell r="E12" t="str">
            <v>一　式</v>
          </cell>
          <cell r="H12">
            <v>0</v>
          </cell>
        </row>
        <row r="13">
          <cell r="C13" t="str">
            <v>荷揚設備</v>
          </cell>
          <cell r="E13" t="str">
            <v>一　式</v>
          </cell>
          <cell r="H13">
            <v>0</v>
          </cell>
        </row>
        <row r="14">
          <cell r="C14" t="str">
            <v>仮設運搬</v>
          </cell>
          <cell r="E14" t="str">
            <v>一　式</v>
          </cell>
          <cell r="H14">
            <v>0</v>
          </cell>
        </row>
        <row r="15">
          <cell r="C15" t="str">
            <v>小　計</v>
          </cell>
          <cell r="H15">
            <v>0</v>
          </cell>
        </row>
        <row r="17">
          <cell r="B17" t="str">
            <v>（2）土    工</v>
          </cell>
        </row>
        <row r="18">
          <cell r="C18" t="str">
            <v>根切り</v>
          </cell>
          <cell r="D18" t="str">
            <v>ﾊﾞｯｸﾎｳ1.0ｍ3
総掘り部</v>
          </cell>
          <cell r="E18">
            <v>1253</v>
          </cell>
          <cell r="F18" t="str">
            <v>ｍ3</v>
          </cell>
          <cell r="H18">
            <v>0</v>
          </cell>
        </row>
        <row r="19">
          <cell r="C19" t="str">
            <v>根切り</v>
          </cell>
          <cell r="D19" t="str">
            <v>基礎部分</v>
          </cell>
          <cell r="E19">
            <v>2766</v>
          </cell>
          <cell r="F19" t="str">
            <v>ｍ3</v>
          </cell>
          <cell r="H19">
            <v>0</v>
          </cell>
        </row>
        <row r="20">
          <cell r="C20" t="str">
            <v>床　付</v>
          </cell>
          <cell r="D20" t="str">
            <v>人力
総掘り部</v>
          </cell>
          <cell r="E20">
            <v>544</v>
          </cell>
          <cell r="F20" t="str">
            <v>㎡</v>
          </cell>
          <cell r="H20">
            <v>0</v>
          </cell>
        </row>
        <row r="21">
          <cell r="C21" t="str">
            <v>床　付</v>
          </cell>
          <cell r="D21" t="str">
            <v>人力
基礎部分</v>
          </cell>
          <cell r="E21">
            <v>254</v>
          </cell>
          <cell r="F21" t="str">
            <v>㎡</v>
          </cell>
          <cell r="H21">
            <v>0</v>
          </cell>
        </row>
        <row r="22">
          <cell r="C22" t="str">
            <v>埋戻し</v>
          </cell>
          <cell r="D22" t="str">
            <v>ﾊﾞｯｸﾎｳ0.6ｍ3
総掘り部</v>
          </cell>
          <cell r="E22">
            <v>947</v>
          </cell>
          <cell r="F22" t="str">
            <v>ｍ3</v>
          </cell>
          <cell r="H22">
            <v>0</v>
          </cell>
        </row>
        <row r="23">
          <cell r="C23" t="str">
            <v>埋戻し</v>
          </cell>
          <cell r="D23" t="str">
            <v>ﾊﾞｯｸﾎｳ0.6ｍ3
基礎部分</v>
          </cell>
          <cell r="E23">
            <v>868</v>
          </cell>
          <cell r="F23" t="str">
            <v>ｍ3</v>
          </cell>
          <cell r="H23">
            <v>0</v>
          </cell>
        </row>
        <row r="24">
          <cell r="C24" t="str">
            <v>盛土</v>
          </cell>
          <cell r="D24" t="str">
            <v>ﾊﾞｯｸﾎｳ0.6ｍ3
建物内部</v>
          </cell>
          <cell r="E24">
            <v>2.2000000000000002</v>
          </cell>
          <cell r="F24" t="str">
            <v>ｍ3</v>
          </cell>
          <cell r="H24">
            <v>0</v>
          </cell>
        </row>
        <row r="25">
          <cell r="C25" t="str">
            <v>盛土</v>
          </cell>
          <cell r="D25" t="str">
            <v>ﾊﾞｯｸﾎｳ0.6ｍ3
建物外部</v>
          </cell>
          <cell r="E25">
            <v>20.8</v>
          </cell>
          <cell r="F25" t="str">
            <v>ｍ3</v>
          </cell>
          <cell r="H25">
            <v>0</v>
          </cell>
        </row>
        <row r="26">
          <cell r="C26" t="str">
            <v>不用土処分</v>
          </cell>
          <cell r="D26" t="str">
            <v>ﾀﾞﾝﾌﾟﾄﾗｯｸ10t運搬　7ｋｍ</v>
          </cell>
          <cell r="E26">
            <v>2181</v>
          </cell>
          <cell r="F26" t="str">
            <v>ｍ3</v>
          </cell>
          <cell r="H26">
            <v>0</v>
          </cell>
        </row>
        <row r="27">
          <cell r="C27" t="str">
            <v>捨土処分費</v>
          </cell>
          <cell r="E27">
            <v>2181</v>
          </cell>
          <cell r="F27" t="str">
            <v>ｍ3</v>
          </cell>
          <cell r="H27">
            <v>0</v>
          </cell>
        </row>
        <row r="28">
          <cell r="C28" t="str">
            <v>杭間ざらい</v>
          </cell>
          <cell r="E28" t="str">
            <v>一 式</v>
          </cell>
          <cell r="H28">
            <v>0</v>
          </cell>
        </row>
        <row r="29">
          <cell r="C29" t="str">
            <v>土工機械運搬</v>
          </cell>
          <cell r="E29" t="str">
            <v>一 式</v>
          </cell>
          <cell r="H29">
            <v>803500</v>
          </cell>
        </row>
        <row r="30">
          <cell r="C30" t="str">
            <v>小　計</v>
          </cell>
          <cell r="H30">
            <v>803500</v>
          </cell>
        </row>
        <row r="32">
          <cell r="B32" t="str">
            <v>（3）地    業</v>
          </cell>
        </row>
        <row r="33">
          <cell r="C33" t="str">
            <v>既製コンクリート杭</v>
          </cell>
          <cell r="D33" t="str">
            <v>運搬共、ＰＨＣφ600
(SC5m＋A種6m)</v>
          </cell>
          <cell r="E33">
            <v>21</v>
          </cell>
          <cell r="F33" t="str">
            <v>本</v>
          </cell>
          <cell r="H33">
            <v>0</v>
          </cell>
        </row>
        <row r="34">
          <cell r="C34" t="str">
            <v>既製コンクリート杭</v>
          </cell>
          <cell r="D34" t="str">
            <v>運搬共、ＰＨＣφ600
(SC5m＋A種7m)</v>
          </cell>
          <cell r="E34">
            <v>2</v>
          </cell>
          <cell r="F34" t="str">
            <v>本</v>
          </cell>
          <cell r="H34">
            <v>0</v>
          </cell>
        </row>
        <row r="35">
          <cell r="C35" t="str">
            <v>既製コンクリート杭</v>
          </cell>
          <cell r="D35" t="str">
            <v>運搬共、ＰＨＣφ600
(SC5m＋A種10m)</v>
          </cell>
          <cell r="E35">
            <v>47</v>
          </cell>
          <cell r="F35" t="str">
            <v>本</v>
          </cell>
          <cell r="H35">
            <v>0</v>
          </cell>
        </row>
        <row r="36">
          <cell r="C36" t="str">
            <v>既製コンクリート杭</v>
          </cell>
          <cell r="D36" t="str">
            <v>運搬共、ＰＨＣφ600
(SC5m＋A種11m)</v>
          </cell>
          <cell r="E36">
            <v>2</v>
          </cell>
          <cell r="F36" t="str">
            <v>本</v>
          </cell>
          <cell r="H36">
            <v>0</v>
          </cell>
        </row>
        <row r="37">
          <cell r="C37" t="str">
            <v>杭材料荷降し費</v>
          </cell>
          <cell r="E37" t="str">
            <v>一 式</v>
          </cell>
          <cell r="H37">
            <v>648000</v>
          </cell>
        </row>
        <row r="38">
          <cell r="C38" t="str">
            <v>打手間</v>
          </cell>
          <cell r="D38" t="str">
            <v>機械機器損料共</v>
          </cell>
          <cell r="E38" t="str">
            <v>一 式</v>
          </cell>
          <cell r="H38">
            <v>8417300</v>
          </cell>
        </row>
        <row r="39">
          <cell r="C39" t="str">
            <v>既製杭杭頭補強</v>
          </cell>
          <cell r="D39" t="str">
            <v>　</v>
          </cell>
          <cell r="E39" t="str">
            <v>一 式</v>
          </cell>
          <cell r="H39">
            <v>0</v>
          </cell>
        </row>
        <row r="40">
          <cell r="C40" t="str">
            <v>砕石敷き</v>
          </cell>
          <cell r="D40" t="str">
            <v>RC-40</v>
          </cell>
          <cell r="E40">
            <v>33.1</v>
          </cell>
          <cell r="F40" t="str">
            <v>ｍ3</v>
          </cell>
          <cell r="H40">
            <v>0</v>
          </cell>
        </row>
        <row r="41">
          <cell r="C41" t="str">
            <v>砕石地業</v>
          </cell>
          <cell r="E41">
            <v>34.6</v>
          </cell>
          <cell r="F41" t="str">
            <v>ｍ3</v>
          </cell>
          <cell r="H41">
            <v>0</v>
          </cell>
        </row>
        <row r="42">
          <cell r="C42" t="str">
            <v>小　計</v>
          </cell>
          <cell r="H42">
            <v>9065300</v>
          </cell>
        </row>
        <row r="44">
          <cell r="B44" t="str">
            <v>（4）コンクリート</v>
          </cell>
        </row>
        <row r="45">
          <cell r="C45" t="str">
            <v>普通コンクリート</v>
          </cell>
          <cell r="D45" t="str">
            <v>Fc=24 N/ｍ㎡
S=15</v>
          </cell>
          <cell r="E45">
            <v>852</v>
          </cell>
          <cell r="F45" t="str">
            <v>ｍ3</v>
          </cell>
          <cell r="H45">
            <v>0</v>
          </cell>
        </row>
        <row r="46">
          <cell r="C46" t="str">
            <v>普通コンクリート</v>
          </cell>
          <cell r="D46" t="str">
            <v>Fc=24+3 N/ｍ㎡
S=18</v>
          </cell>
          <cell r="E46">
            <v>1980</v>
          </cell>
          <cell r="F46" t="str">
            <v>ｍ3</v>
          </cell>
          <cell r="H46">
            <v>0</v>
          </cell>
        </row>
        <row r="47">
          <cell r="C47" t="str">
            <v>雑用コンクリート</v>
          </cell>
          <cell r="D47" t="str">
            <v>Fc=18 N/ｍ㎡
S=15</v>
          </cell>
          <cell r="E47">
            <v>132</v>
          </cell>
          <cell r="F47" t="str">
            <v>ｍ3</v>
          </cell>
          <cell r="H47">
            <v>0</v>
          </cell>
        </row>
        <row r="48">
          <cell r="C48" t="str">
            <v>コンクリート打設</v>
          </cell>
          <cell r="E48" t="str">
            <v>一 式</v>
          </cell>
          <cell r="H48">
            <v>0</v>
          </cell>
        </row>
        <row r="49">
          <cell r="C49" t="str">
            <v>コンクリート足場</v>
          </cell>
          <cell r="E49" t="str">
            <v>一 式</v>
          </cell>
          <cell r="H49">
            <v>0</v>
          </cell>
        </row>
        <row r="50">
          <cell r="C50" t="str">
            <v>コンクリート養生</v>
          </cell>
          <cell r="E50" t="str">
            <v>一 式</v>
          </cell>
          <cell r="H50">
            <v>0</v>
          </cell>
        </row>
        <row r="51">
          <cell r="C51" t="str">
            <v>普通型枠</v>
          </cell>
          <cell r="D51" t="str">
            <v>合板　ＳＲＣ造
基礎部</v>
          </cell>
          <cell r="E51">
            <v>2000</v>
          </cell>
          <cell r="F51" t="str">
            <v>㎡</v>
          </cell>
          <cell r="H51">
            <v>0</v>
          </cell>
        </row>
        <row r="52">
          <cell r="C52" t="str">
            <v>普通型枠</v>
          </cell>
          <cell r="D52" t="str">
            <v>合板　ＳＲＣ造
地上軸部</v>
          </cell>
          <cell r="E52">
            <v>17621</v>
          </cell>
          <cell r="F52" t="str">
            <v>㎡</v>
          </cell>
          <cell r="H52">
            <v>0</v>
          </cell>
        </row>
        <row r="53">
          <cell r="C53" t="str">
            <v>曲面型枠</v>
          </cell>
          <cell r="D53" t="str">
            <v>普通  合板</v>
          </cell>
          <cell r="E53">
            <v>0.3</v>
          </cell>
          <cell r="F53" t="str">
            <v>㎡</v>
          </cell>
          <cell r="H53">
            <v>0</v>
          </cell>
        </row>
        <row r="54">
          <cell r="C54" t="str">
            <v>型枠足場</v>
          </cell>
          <cell r="E54" t="str">
            <v>一 式</v>
          </cell>
          <cell r="H54">
            <v>0</v>
          </cell>
        </row>
        <row r="55">
          <cell r="C55" t="str">
            <v>型枠運搬</v>
          </cell>
          <cell r="E55" t="str">
            <v>一 式</v>
          </cell>
          <cell r="H55">
            <v>0</v>
          </cell>
        </row>
        <row r="56">
          <cell r="C56" t="str">
            <v>足場運搬</v>
          </cell>
          <cell r="D56" t="str">
            <v>６層以上１０㎞まで</v>
          </cell>
          <cell r="E56" t="str">
            <v>一 式</v>
          </cell>
          <cell r="H56">
            <v>0</v>
          </cell>
        </row>
        <row r="57">
          <cell r="C57" t="str">
            <v>コンクリート工事試験</v>
          </cell>
          <cell r="E57" t="str">
            <v>一 式</v>
          </cell>
          <cell r="H57">
            <v>0</v>
          </cell>
        </row>
        <row r="58">
          <cell r="C58" t="str">
            <v>構造スリット</v>
          </cell>
          <cell r="D58" t="str">
            <v>t=25　W=160  垂直</v>
          </cell>
          <cell r="E58">
            <v>44.3</v>
          </cell>
          <cell r="F58" t="str">
            <v>ｍ</v>
          </cell>
          <cell r="H58">
            <v>0</v>
          </cell>
        </row>
        <row r="59">
          <cell r="C59" t="str">
            <v>構造スリット</v>
          </cell>
          <cell r="D59" t="str">
            <v>t=25　W=160  水平</v>
          </cell>
          <cell r="E59">
            <v>60.8</v>
          </cell>
          <cell r="F59" t="str">
            <v>ｍ</v>
          </cell>
          <cell r="H59">
            <v>0</v>
          </cell>
        </row>
        <row r="60">
          <cell r="C60" t="str">
            <v>構造スリット</v>
          </cell>
          <cell r="D60" t="str">
            <v>t=25　W=180  垂直</v>
          </cell>
          <cell r="E60">
            <v>209</v>
          </cell>
          <cell r="F60" t="str">
            <v>ｍ</v>
          </cell>
          <cell r="H60">
            <v>0</v>
          </cell>
        </row>
        <row r="61">
          <cell r="C61" t="str">
            <v>構造スリット</v>
          </cell>
          <cell r="D61" t="str">
            <v>t=25　W=180  水平</v>
          </cell>
          <cell r="E61">
            <v>104</v>
          </cell>
          <cell r="F61" t="str">
            <v>ｍ</v>
          </cell>
          <cell r="H61">
            <v>0</v>
          </cell>
        </row>
        <row r="62">
          <cell r="C62" t="str">
            <v>小　計</v>
          </cell>
          <cell r="H62">
            <v>0</v>
          </cell>
        </row>
        <row r="64">
          <cell r="B64" t="str">
            <v>（5）鉄    筋</v>
          </cell>
        </row>
        <row r="65">
          <cell r="C65" t="str">
            <v>異形鉄筋</v>
          </cell>
          <cell r="D65" t="str">
            <v>SD295A  　D10</v>
          </cell>
          <cell r="E65">
            <v>79.98</v>
          </cell>
          <cell r="F65" t="str">
            <v>t</v>
          </cell>
          <cell r="H65">
            <v>0</v>
          </cell>
        </row>
        <row r="66">
          <cell r="C66" t="str">
            <v>異形鉄筋</v>
          </cell>
          <cell r="D66" t="str">
            <v>SD295A  　D13</v>
          </cell>
          <cell r="E66">
            <v>121.6</v>
          </cell>
          <cell r="F66" t="str">
            <v>t</v>
          </cell>
          <cell r="H66">
            <v>0</v>
          </cell>
        </row>
        <row r="67">
          <cell r="C67" t="str">
            <v>異形鉄筋</v>
          </cell>
          <cell r="D67" t="str">
            <v>SD295A  　D16</v>
          </cell>
          <cell r="E67">
            <v>20.97</v>
          </cell>
          <cell r="F67" t="str">
            <v>t</v>
          </cell>
          <cell r="H67">
            <v>0</v>
          </cell>
        </row>
        <row r="68">
          <cell r="C68" t="str">
            <v>異形鉄筋</v>
          </cell>
          <cell r="D68" t="str">
            <v>SD345   　D19</v>
          </cell>
          <cell r="E68">
            <v>6</v>
          </cell>
          <cell r="F68" t="str">
            <v>t</v>
          </cell>
          <cell r="H68">
            <v>0</v>
          </cell>
        </row>
        <row r="69">
          <cell r="C69" t="str">
            <v>異形鉄筋</v>
          </cell>
          <cell r="D69" t="str">
            <v>SD345   　D22</v>
          </cell>
          <cell r="E69">
            <v>10.84</v>
          </cell>
          <cell r="F69" t="str">
            <v>t</v>
          </cell>
          <cell r="H69">
            <v>0</v>
          </cell>
        </row>
        <row r="70">
          <cell r="C70" t="str">
            <v>異形鉄筋</v>
          </cell>
          <cell r="D70" t="str">
            <v>SD345   　D25</v>
          </cell>
          <cell r="E70">
            <v>101.3</v>
          </cell>
          <cell r="F70" t="str">
            <v>t</v>
          </cell>
          <cell r="H70">
            <v>0</v>
          </cell>
        </row>
        <row r="71">
          <cell r="C71" t="str">
            <v>異形鉄筋</v>
          </cell>
          <cell r="D71" t="str">
            <v>SD390   　D29</v>
          </cell>
          <cell r="E71">
            <v>16.329999999999998</v>
          </cell>
          <cell r="F71" t="str">
            <v>t</v>
          </cell>
          <cell r="H71">
            <v>0</v>
          </cell>
        </row>
        <row r="72">
          <cell r="C72" t="str">
            <v>スパイラル筋</v>
          </cell>
          <cell r="D72" t="str">
            <v>SD295A  　D13
角型</v>
          </cell>
          <cell r="E72">
            <v>12.57</v>
          </cell>
          <cell r="F72" t="str">
            <v>t</v>
          </cell>
          <cell r="H72">
            <v>0</v>
          </cell>
        </row>
        <row r="73">
          <cell r="C73" t="str">
            <v>溶接金網</v>
          </cell>
          <cell r="D73" t="str">
            <v>φ6-150×150</v>
          </cell>
          <cell r="E73">
            <v>84.7</v>
          </cell>
          <cell r="F73" t="str">
            <v>㎡</v>
          </cell>
          <cell r="H73">
            <v>0</v>
          </cell>
        </row>
        <row r="74">
          <cell r="C74" t="str">
            <v>加工組立</v>
          </cell>
          <cell r="D74" t="str">
            <v>現場加工
吊筋、ﾊﾟｰｻﾎﾟｰﾄ共</v>
          </cell>
          <cell r="E74" t="str">
            <v>一 式</v>
          </cell>
          <cell r="H74">
            <v>0</v>
          </cell>
        </row>
        <row r="75">
          <cell r="C75" t="str">
            <v>スパイラル筋組立</v>
          </cell>
          <cell r="E75" t="str">
            <v>一 式</v>
          </cell>
          <cell r="H75">
            <v>0</v>
          </cell>
        </row>
        <row r="76">
          <cell r="C76" t="str">
            <v>ガス圧接</v>
          </cell>
          <cell r="E76" t="str">
            <v>一 式</v>
          </cell>
          <cell r="H76">
            <v>0</v>
          </cell>
        </row>
        <row r="77">
          <cell r="C77" t="str">
            <v>鉄筋足場</v>
          </cell>
          <cell r="E77" t="str">
            <v>一 式</v>
          </cell>
          <cell r="H77">
            <v>0</v>
          </cell>
        </row>
        <row r="78">
          <cell r="C78" t="str">
            <v>足場運搬</v>
          </cell>
          <cell r="E78" t="str">
            <v>一 式</v>
          </cell>
          <cell r="H78">
            <v>0</v>
          </cell>
        </row>
        <row r="79">
          <cell r="C79" t="str">
            <v>スクラップ控除</v>
          </cell>
          <cell r="E79" t="str">
            <v>一 式</v>
          </cell>
          <cell r="H79">
            <v>0</v>
          </cell>
        </row>
        <row r="80">
          <cell r="C80" t="str">
            <v>鉄筋工事試験</v>
          </cell>
          <cell r="E80" t="str">
            <v>一 式</v>
          </cell>
          <cell r="H80">
            <v>0</v>
          </cell>
        </row>
        <row r="81">
          <cell r="C81" t="str">
            <v>小　計</v>
          </cell>
          <cell r="H81">
            <v>0</v>
          </cell>
        </row>
        <row r="83">
          <cell r="B83" t="str">
            <v>（6）鉄　骨</v>
          </cell>
        </row>
        <row r="84">
          <cell r="C84" t="str">
            <v>1.本体工事</v>
          </cell>
        </row>
        <row r="85">
          <cell r="C85" t="str">
            <v>Ｈ形鋼</v>
          </cell>
          <cell r="D85" t="str">
            <v>SN400A
Hｰ125×125×6.5×9</v>
          </cell>
          <cell r="E85">
            <v>0.54</v>
          </cell>
          <cell r="F85" t="str">
            <v>ｔ</v>
          </cell>
          <cell r="H85">
            <v>0</v>
          </cell>
        </row>
        <row r="86">
          <cell r="C86" t="str">
            <v>Ｈ形鋼</v>
          </cell>
          <cell r="D86" t="str">
            <v>SN400A
Hｰ150×150×7×12</v>
          </cell>
          <cell r="E86">
            <v>0.76</v>
          </cell>
          <cell r="F86" t="str">
            <v>ｔ</v>
          </cell>
          <cell r="H86">
            <v>0</v>
          </cell>
        </row>
        <row r="87">
          <cell r="C87" t="str">
            <v>Ｈ形鋼</v>
          </cell>
          <cell r="D87" t="str">
            <v>SN400A
Hｰ200×100×5.5×8</v>
          </cell>
          <cell r="E87">
            <v>0.57999999999999996</v>
          </cell>
          <cell r="F87" t="str">
            <v>ｔ</v>
          </cell>
          <cell r="H87">
            <v>0</v>
          </cell>
        </row>
        <row r="88">
          <cell r="C88" t="str">
            <v>Ｈ形鋼</v>
          </cell>
          <cell r="D88" t="str">
            <v>SN400A
Hｰ250×125×6×9</v>
          </cell>
          <cell r="E88">
            <v>2.06</v>
          </cell>
          <cell r="F88" t="str">
            <v>ｔ</v>
          </cell>
          <cell r="H88">
            <v>0</v>
          </cell>
        </row>
        <row r="89">
          <cell r="C89" t="str">
            <v>Ｈ形鋼</v>
          </cell>
          <cell r="D89" t="str">
            <v>SN400A
Hｰ350×175×7×11</v>
          </cell>
          <cell r="E89">
            <v>9.18</v>
          </cell>
          <cell r="F89" t="str">
            <v>ｔ</v>
          </cell>
          <cell r="H89">
            <v>0</v>
          </cell>
        </row>
        <row r="90">
          <cell r="C90" t="str">
            <v>外法Ｈ形鋼</v>
          </cell>
          <cell r="D90" t="str">
            <v>SN490BHｰ400×200×9×12</v>
          </cell>
          <cell r="E90">
            <v>7.77</v>
          </cell>
          <cell r="F90" t="str">
            <v>ｔ</v>
          </cell>
          <cell r="H90">
            <v>0</v>
          </cell>
        </row>
        <row r="91">
          <cell r="C91" t="str">
            <v>外法Ｈ形鋼</v>
          </cell>
          <cell r="D91" t="str">
            <v>SN490B
Hｰ400×200×9×16</v>
          </cell>
          <cell r="E91">
            <v>2.38</v>
          </cell>
          <cell r="F91" t="str">
            <v>ｔ</v>
          </cell>
          <cell r="H91">
            <v>0</v>
          </cell>
        </row>
        <row r="92">
          <cell r="C92" t="str">
            <v>外法Ｈ形鋼</v>
          </cell>
          <cell r="D92" t="str">
            <v>SN490B
Hｰ400×200×9×19</v>
          </cell>
          <cell r="E92">
            <v>6.23</v>
          </cell>
          <cell r="F92" t="str">
            <v>ｔ</v>
          </cell>
          <cell r="H92">
            <v>0</v>
          </cell>
        </row>
        <row r="93">
          <cell r="C93" t="str">
            <v>外法Ｈ形鋼</v>
          </cell>
          <cell r="D93" t="str">
            <v>SN490B
Hｰ400×200×9×22</v>
          </cell>
          <cell r="E93">
            <v>2.94</v>
          </cell>
          <cell r="F93" t="str">
            <v>ｔ</v>
          </cell>
          <cell r="H93">
            <v>0</v>
          </cell>
        </row>
        <row r="94">
          <cell r="C94" t="str">
            <v>外法Ｈ形鋼</v>
          </cell>
          <cell r="D94" t="str">
            <v>SN490B
Hｰ450×200×9×12</v>
          </cell>
          <cell r="E94">
            <v>2.2799999999999998</v>
          </cell>
          <cell r="F94" t="str">
            <v>ｔ</v>
          </cell>
          <cell r="H94">
            <v>0</v>
          </cell>
        </row>
        <row r="95">
          <cell r="C95" t="str">
            <v>外法Ｈ形鋼</v>
          </cell>
          <cell r="D95" t="str">
            <v>SN490B
Hｰ450×200×9×16</v>
          </cell>
          <cell r="E95">
            <v>2.58</v>
          </cell>
          <cell r="F95" t="str">
            <v>ｔ</v>
          </cell>
          <cell r="H95">
            <v>0</v>
          </cell>
        </row>
        <row r="96">
          <cell r="C96" t="str">
            <v>外法Ｈ形鋼</v>
          </cell>
          <cell r="D96" t="str">
            <v>SN490B
Hｰ450×200×9×22</v>
          </cell>
          <cell r="E96">
            <v>6.9</v>
          </cell>
          <cell r="F96" t="str">
            <v>ｔ</v>
          </cell>
          <cell r="H96">
            <v>0</v>
          </cell>
        </row>
        <row r="97">
          <cell r="C97" t="str">
            <v>外法Ｈ形鋼</v>
          </cell>
          <cell r="D97" t="str">
            <v>SN490B
Hｰ450×200×12×25</v>
          </cell>
          <cell r="E97">
            <v>3.6</v>
          </cell>
          <cell r="F97" t="str">
            <v>ｔ</v>
          </cell>
          <cell r="H97">
            <v>0</v>
          </cell>
        </row>
        <row r="98">
          <cell r="C98" t="str">
            <v>外法Ｈ形鋼</v>
          </cell>
          <cell r="D98" t="str">
            <v>SN490B
Hｰ500×200×9×12</v>
          </cell>
          <cell r="E98">
            <v>1.58</v>
          </cell>
          <cell r="F98" t="str">
            <v>ｔ</v>
          </cell>
          <cell r="H98">
            <v>0</v>
          </cell>
        </row>
        <row r="99">
          <cell r="C99" t="str">
            <v>外法Ｈ形鋼</v>
          </cell>
          <cell r="D99" t="str">
            <v>SN490B
Hｰ500×200×9×16</v>
          </cell>
          <cell r="E99">
            <v>13.09</v>
          </cell>
          <cell r="F99" t="str">
            <v>ｔ</v>
          </cell>
          <cell r="H99">
            <v>0</v>
          </cell>
        </row>
        <row r="100">
          <cell r="C100" t="str">
            <v>外法Ｈ形鋼</v>
          </cell>
          <cell r="D100" t="str">
            <v>SN490B
Hｰ500×200×9×19</v>
          </cell>
          <cell r="E100">
            <v>7.68</v>
          </cell>
          <cell r="F100" t="str">
            <v>ｔ</v>
          </cell>
          <cell r="H100">
            <v>0</v>
          </cell>
        </row>
        <row r="101">
          <cell r="C101" t="str">
            <v>外法Ｈ形鋼</v>
          </cell>
          <cell r="D101" t="str">
            <v>SN490B
Hｰ500×200×9×22</v>
          </cell>
          <cell r="E101">
            <v>5.09</v>
          </cell>
          <cell r="F101" t="str">
            <v>ｔ</v>
          </cell>
          <cell r="H101">
            <v>0</v>
          </cell>
        </row>
        <row r="102">
          <cell r="C102" t="str">
            <v>外法Ｈ形鋼</v>
          </cell>
          <cell r="D102" t="str">
            <v>SN490B
Hｰ500×200×12×22</v>
          </cell>
          <cell r="E102">
            <v>1.1299999999999999</v>
          </cell>
          <cell r="F102" t="str">
            <v>ｔ</v>
          </cell>
          <cell r="H102">
            <v>0</v>
          </cell>
        </row>
        <row r="103">
          <cell r="C103" t="str">
            <v>外法Ｈ形鋼</v>
          </cell>
          <cell r="D103" t="str">
            <v>SN490B
Hｰ500×200×12×25</v>
          </cell>
          <cell r="E103">
            <v>7.48</v>
          </cell>
          <cell r="F103" t="str">
            <v>ｔ</v>
          </cell>
          <cell r="H103">
            <v>0</v>
          </cell>
        </row>
        <row r="104">
          <cell r="C104" t="str">
            <v>外法Ｈ形鋼</v>
          </cell>
          <cell r="D104" t="str">
            <v>SN490B
Hｰ500×250×9×22</v>
          </cell>
          <cell r="E104">
            <v>3.48</v>
          </cell>
          <cell r="F104" t="str">
            <v>ｔ</v>
          </cell>
          <cell r="H104">
            <v>0</v>
          </cell>
        </row>
        <row r="105">
          <cell r="C105" t="str">
            <v>外法Ｈ形鋼</v>
          </cell>
          <cell r="D105" t="str">
            <v>SN490B
Hｰ500×250×12×25</v>
          </cell>
          <cell r="E105">
            <v>8.69</v>
          </cell>
          <cell r="F105" t="str">
            <v>ｔ</v>
          </cell>
          <cell r="H105">
            <v>0</v>
          </cell>
        </row>
        <row r="106">
          <cell r="C106" t="str">
            <v>外法Ｈ形鋼</v>
          </cell>
          <cell r="D106" t="str">
            <v>SN490B
Hｰ500×250×12×28</v>
          </cell>
          <cell r="E106">
            <v>3.77</v>
          </cell>
          <cell r="F106" t="str">
            <v>ｔ</v>
          </cell>
          <cell r="H106">
            <v>0</v>
          </cell>
        </row>
        <row r="107">
          <cell r="C107" t="str">
            <v>外法Ｈ形鋼</v>
          </cell>
          <cell r="D107" t="str">
            <v>SN490B
Hｰ550×200×9×12</v>
          </cell>
          <cell r="E107">
            <v>1.66</v>
          </cell>
          <cell r="F107" t="str">
            <v>ｔ</v>
          </cell>
          <cell r="H107">
            <v>0</v>
          </cell>
        </row>
        <row r="108">
          <cell r="C108" t="str">
            <v>外法Ｈ形鋼</v>
          </cell>
          <cell r="D108" t="str">
            <v>SN490B
Hｰ550×200×9×19</v>
          </cell>
          <cell r="E108">
            <v>3.73</v>
          </cell>
          <cell r="F108" t="str">
            <v>ｔ</v>
          </cell>
          <cell r="H108">
            <v>0</v>
          </cell>
        </row>
        <row r="109">
          <cell r="C109" t="str">
            <v>外法Ｈ形鋼</v>
          </cell>
          <cell r="D109" t="str">
            <v>SN490B
Hｰ550×200×9×22</v>
          </cell>
          <cell r="E109">
            <v>1.5</v>
          </cell>
          <cell r="F109" t="str">
            <v>ｔ</v>
          </cell>
          <cell r="H109">
            <v>0</v>
          </cell>
        </row>
        <row r="110">
          <cell r="C110" t="str">
            <v>外法Ｈ形鋼</v>
          </cell>
          <cell r="D110" t="str">
            <v>SN490B
Hｰ550×200×12×28</v>
          </cell>
          <cell r="E110">
            <v>0.76</v>
          </cell>
          <cell r="F110" t="str">
            <v>ｔ</v>
          </cell>
          <cell r="H110">
            <v>0</v>
          </cell>
        </row>
        <row r="111">
          <cell r="C111" t="str">
            <v>外法Ｈ形鋼</v>
          </cell>
          <cell r="D111" t="str">
            <v>SN490B
Hｰ550×250×9×22</v>
          </cell>
          <cell r="E111">
            <v>5.13</v>
          </cell>
          <cell r="F111" t="str">
            <v>ｔ</v>
          </cell>
          <cell r="H111">
            <v>0</v>
          </cell>
        </row>
        <row r="112">
          <cell r="C112" t="str">
            <v>外法Ｈ形鋼</v>
          </cell>
          <cell r="D112" t="str">
            <v>SN490B
Hｰ550×250×12×22</v>
          </cell>
          <cell r="E112">
            <v>0.44</v>
          </cell>
          <cell r="F112" t="str">
            <v>ｔ</v>
          </cell>
          <cell r="H112">
            <v>0</v>
          </cell>
        </row>
        <row r="113">
          <cell r="C113" t="str">
            <v>外法Ｈ形鋼</v>
          </cell>
          <cell r="D113" t="str">
            <v>SN490B
Hｰ550×250×12×25</v>
          </cell>
          <cell r="E113">
            <v>18.489999999999998</v>
          </cell>
          <cell r="F113" t="str">
            <v>ｔ</v>
          </cell>
          <cell r="H113">
            <v>0</v>
          </cell>
        </row>
        <row r="114">
          <cell r="C114" t="str">
            <v>外法Ｈ形鋼</v>
          </cell>
          <cell r="D114" t="str">
            <v>SN490BHｰ550×250×12×28</v>
          </cell>
          <cell r="E114">
            <v>5.85</v>
          </cell>
          <cell r="F114" t="str">
            <v>ｔ</v>
          </cell>
          <cell r="H114">
            <v>0</v>
          </cell>
        </row>
        <row r="115">
          <cell r="C115" t="str">
            <v>外法Ｈ形鋼</v>
          </cell>
          <cell r="D115" t="str">
            <v>SN490B
Hｰ600×200×9×12</v>
          </cell>
          <cell r="E115">
            <v>6.07</v>
          </cell>
          <cell r="F115" t="str">
            <v>ｔ</v>
          </cell>
          <cell r="H115">
            <v>0</v>
          </cell>
        </row>
        <row r="116">
          <cell r="C116" t="str">
            <v>外法Ｈ形鋼</v>
          </cell>
          <cell r="D116" t="str">
            <v>SN490B
Hｰ600×200×9×16</v>
          </cell>
          <cell r="E116">
            <v>0.22</v>
          </cell>
          <cell r="F116" t="str">
            <v>ｔ</v>
          </cell>
          <cell r="H116">
            <v>0</v>
          </cell>
        </row>
        <row r="117">
          <cell r="C117" t="str">
            <v>外法Ｈ形鋼</v>
          </cell>
          <cell r="D117" t="str">
            <v>SN490B
Hｰ600×200×9×22</v>
          </cell>
          <cell r="E117">
            <v>4.9800000000000004</v>
          </cell>
          <cell r="F117" t="str">
            <v>ｔ</v>
          </cell>
          <cell r="H117">
            <v>0</v>
          </cell>
        </row>
        <row r="118">
          <cell r="C118" t="str">
            <v>外法Ｈ形鋼</v>
          </cell>
          <cell r="D118" t="str">
            <v>SN490B
Hｰ600×200×12×25</v>
          </cell>
          <cell r="E118">
            <v>3.52</v>
          </cell>
          <cell r="F118" t="str">
            <v>ｔ</v>
          </cell>
          <cell r="H118">
            <v>0</v>
          </cell>
        </row>
        <row r="119">
          <cell r="C119" t="str">
            <v>外法Ｈ形鋼</v>
          </cell>
          <cell r="D119" t="str">
            <v>SN490B
Hｰ600×250×12×22</v>
          </cell>
          <cell r="E119">
            <v>2.0299999999999998</v>
          </cell>
          <cell r="F119" t="str">
            <v>ｔ</v>
          </cell>
          <cell r="H119">
            <v>0</v>
          </cell>
        </row>
        <row r="120">
          <cell r="C120" t="str">
            <v>外法Ｈ形鋼</v>
          </cell>
          <cell r="D120" t="str">
            <v>SN490B
Hｰ600×250×12×25</v>
          </cell>
          <cell r="E120">
            <v>16.739999999999998</v>
          </cell>
          <cell r="F120" t="str">
            <v>ｔ</v>
          </cell>
          <cell r="H120">
            <v>0</v>
          </cell>
        </row>
        <row r="121">
          <cell r="C121" t="str">
            <v>外法Ｈ形鋼</v>
          </cell>
          <cell r="D121" t="str">
            <v>SN490B
Hｰ600×250×12×28</v>
          </cell>
          <cell r="E121">
            <v>12.2</v>
          </cell>
          <cell r="F121" t="str">
            <v>ｔ</v>
          </cell>
          <cell r="H121">
            <v>0</v>
          </cell>
        </row>
        <row r="122">
          <cell r="C122" t="str">
            <v>外法Ｈ形鋼</v>
          </cell>
          <cell r="D122" t="str">
            <v>SN490B
Hｰ600×250×16×28</v>
          </cell>
          <cell r="E122">
            <v>2.89</v>
          </cell>
          <cell r="F122" t="str">
            <v>ｔ</v>
          </cell>
          <cell r="H122">
            <v>0</v>
          </cell>
        </row>
        <row r="123">
          <cell r="C123" t="str">
            <v>外法Ｈ形鋼</v>
          </cell>
          <cell r="D123" t="str">
            <v>SN490B
Hｰ600×250×16×32</v>
          </cell>
          <cell r="E123">
            <v>2.04</v>
          </cell>
          <cell r="F123" t="str">
            <v>ｔ</v>
          </cell>
          <cell r="H123">
            <v>0</v>
          </cell>
        </row>
        <row r="124">
          <cell r="C124" t="str">
            <v>外法Ｈ形鋼</v>
          </cell>
          <cell r="D124" t="str">
            <v>SN490B
Hｰ650×200×9×12</v>
          </cell>
          <cell r="E124">
            <v>0.69</v>
          </cell>
          <cell r="F124" t="str">
            <v>ｔ</v>
          </cell>
          <cell r="H124">
            <v>0</v>
          </cell>
        </row>
        <row r="125">
          <cell r="C125" t="str">
            <v>外法Ｈ形鋼</v>
          </cell>
          <cell r="D125" t="str">
            <v>SN490B
Hｰ650×250×12×19</v>
          </cell>
          <cell r="E125">
            <v>2.58</v>
          </cell>
          <cell r="F125" t="str">
            <v>ｔ</v>
          </cell>
          <cell r="H125">
            <v>0</v>
          </cell>
        </row>
        <row r="126">
          <cell r="C126" t="str">
            <v>外法Ｈ形鋼</v>
          </cell>
          <cell r="D126" t="str">
            <v>SN490B
Hｰ650×250×12×22</v>
          </cell>
          <cell r="E126">
            <v>18.8</v>
          </cell>
          <cell r="F126" t="str">
            <v>ｔ</v>
          </cell>
          <cell r="H126">
            <v>0</v>
          </cell>
        </row>
        <row r="127">
          <cell r="C127" t="str">
            <v>外法Ｈ形鋼</v>
          </cell>
          <cell r="D127" t="str">
            <v>SN490B
Hｰ650×250×12×25</v>
          </cell>
          <cell r="E127">
            <v>3.98</v>
          </cell>
          <cell r="F127" t="str">
            <v>ｔ</v>
          </cell>
          <cell r="H127">
            <v>0</v>
          </cell>
        </row>
        <row r="128">
          <cell r="C128" t="str">
            <v>外法Ｈ形鋼</v>
          </cell>
          <cell r="D128" t="str">
            <v>SN490B
Hｰ650×250×12×28</v>
          </cell>
          <cell r="E128">
            <v>3.97</v>
          </cell>
          <cell r="F128" t="str">
            <v>ｔ</v>
          </cell>
          <cell r="H128">
            <v>0</v>
          </cell>
        </row>
        <row r="129">
          <cell r="C129" t="str">
            <v>外法Ｈ形鋼</v>
          </cell>
          <cell r="D129" t="str">
            <v>SN490B
Hｰ650×250×16×28</v>
          </cell>
          <cell r="E129">
            <v>3.38</v>
          </cell>
          <cell r="F129" t="str">
            <v>ｔ</v>
          </cell>
          <cell r="H129">
            <v>0</v>
          </cell>
        </row>
        <row r="130">
          <cell r="C130" t="str">
            <v>外法Ｈ形鋼</v>
          </cell>
          <cell r="D130" t="str">
            <v>SN490B
Hｰ700×250×12×25</v>
          </cell>
          <cell r="E130">
            <v>9.39</v>
          </cell>
          <cell r="F130" t="str">
            <v>ｔ</v>
          </cell>
          <cell r="H130">
            <v>0</v>
          </cell>
        </row>
        <row r="131">
          <cell r="C131" t="str">
            <v>外法Ｈ形鋼</v>
          </cell>
          <cell r="D131" t="str">
            <v>SN490B
Hｰ700×250×14×28</v>
          </cell>
          <cell r="E131">
            <v>9.85</v>
          </cell>
          <cell r="F131" t="str">
            <v>ｔ</v>
          </cell>
          <cell r="H131">
            <v>0</v>
          </cell>
        </row>
        <row r="132">
          <cell r="C132" t="str">
            <v>外法Ｈ形鋼</v>
          </cell>
          <cell r="D132" t="str">
            <v>SN490B
Hｰ750×250×14×28</v>
          </cell>
          <cell r="E132">
            <v>2.81</v>
          </cell>
          <cell r="F132" t="str">
            <v>ｔ</v>
          </cell>
          <cell r="H132">
            <v>0</v>
          </cell>
        </row>
        <row r="133">
          <cell r="C133" t="str">
            <v>外法Ｈ形鋼</v>
          </cell>
          <cell r="D133" t="str">
            <v>SN490B
Hｰ800×250×14×25</v>
          </cell>
          <cell r="E133">
            <v>10.86</v>
          </cell>
          <cell r="F133" t="str">
            <v>ｔ</v>
          </cell>
          <cell r="H133">
            <v>0</v>
          </cell>
        </row>
        <row r="134">
          <cell r="C134" t="str">
            <v>外法Ｈ形鋼</v>
          </cell>
          <cell r="D134" t="str">
            <v>SN490B
Hｰ800×250×16×28</v>
          </cell>
          <cell r="E134">
            <v>4.17</v>
          </cell>
          <cell r="F134" t="str">
            <v>ｔ</v>
          </cell>
          <cell r="H134">
            <v>0</v>
          </cell>
        </row>
        <row r="135">
          <cell r="C135" t="str">
            <v>外法ＣＴ形鋼</v>
          </cell>
          <cell r="D135" t="str">
            <v>SN490B
CTｰ300×200×9×12</v>
          </cell>
          <cell r="E135">
            <v>7.48</v>
          </cell>
          <cell r="F135" t="str">
            <v>ｔ</v>
          </cell>
          <cell r="H135">
            <v>0</v>
          </cell>
        </row>
        <row r="136">
          <cell r="C136" t="str">
            <v>外法ＣＴ形鋼</v>
          </cell>
          <cell r="D136" t="str">
            <v>SN490B
CTｰ350×200×9×16</v>
          </cell>
          <cell r="E136">
            <v>4.62</v>
          </cell>
          <cell r="F136" t="str">
            <v>ｔ</v>
          </cell>
          <cell r="H136">
            <v>0</v>
          </cell>
        </row>
        <row r="137">
          <cell r="C137" t="str">
            <v>外法ＣＴ形鋼</v>
          </cell>
          <cell r="D137" t="str">
            <v>SN490B
CTｰ375×250×12×19</v>
          </cell>
          <cell r="E137">
            <v>2.21</v>
          </cell>
          <cell r="F137" t="str">
            <v>ｔ</v>
          </cell>
          <cell r="H137">
            <v>0</v>
          </cell>
        </row>
        <row r="138">
          <cell r="C138" t="str">
            <v>外法ＣＴ形鋼</v>
          </cell>
          <cell r="D138" t="str">
            <v>SN490B
CTｰ400×250×14×22</v>
          </cell>
          <cell r="E138">
            <v>2.79</v>
          </cell>
          <cell r="F138" t="str">
            <v>ｔ</v>
          </cell>
          <cell r="H138">
            <v>0</v>
          </cell>
        </row>
        <row r="139">
          <cell r="C139" t="str">
            <v>外法ＣＴ形鋼</v>
          </cell>
          <cell r="D139" t="str">
            <v>SN490B
CTｰ425×250×14×25</v>
          </cell>
          <cell r="E139">
            <v>3.19</v>
          </cell>
          <cell r="F139" t="str">
            <v>ｔ</v>
          </cell>
          <cell r="H139">
            <v>0</v>
          </cell>
        </row>
        <row r="140">
          <cell r="C140" t="str">
            <v>外法ＣＴ形鋼</v>
          </cell>
          <cell r="D140" t="str">
            <v>SN490B
CTｰ450×250×16×22</v>
          </cell>
          <cell r="E140">
            <v>2.82</v>
          </cell>
          <cell r="F140" t="str">
            <v>ｔ</v>
          </cell>
          <cell r="H140">
            <v>0</v>
          </cell>
        </row>
        <row r="141">
          <cell r="C141" t="str">
            <v>外法ＣＴ形鋼</v>
          </cell>
          <cell r="D141" t="str">
            <v>SN490B
CTｰ450×250×16×25</v>
          </cell>
          <cell r="E141">
            <v>1.05</v>
          </cell>
          <cell r="F141" t="str">
            <v>ｔ</v>
          </cell>
          <cell r="H141">
            <v>0</v>
          </cell>
        </row>
        <row r="142">
          <cell r="C142" t="str">
            <v>鋼　板</v>
          </cell>
          <cell r="D142" t="str">
            <v>SN400A             　　　　 
PL-1.2</v>
          </cell>
          <cell r="E142">
            <v>0.08</v>
          </cell>
          <cell r="F142" t="str">
            <v>ｔ</v>
          </cell>
          <cell r="H142">
            <v>0</v>
          </cell>
        </row>
        <row r="143">
          <cell r="C143" t="str">
            <v>鋼　板</v>
          </cell>
          <cell r="D143" t="str">
            <v>SN400A             　　　　 
PL-1.6</v>
          </cell>
          <cell r="E143">
            <v>0.05</v>
          </cell>
          <cell r="F143" t="str">
            <v>ｔ</v>
          </cell>
          <cell r="H143">
            <v>0</v>
          </cell>
        </row>
        <row r="144">
          <cell r="C144" t="str">
            <v>鋼　板</v>
          </cell>
          <cell r="D144" t="str">
            <v>SN400A             　　　　 
PL-2.3</v>
          </cell>
          <cell r="E144">
            <v>7.0000000000000007E-2</v>
          </cell>
          <cell r="F144" t="str">
            <v>ｔ</v>
          </cell>
          <cell r="H144">
            <v>0</v>
          </cell>
        </row>
        <row r="145">
          <cell r="C145" t="str">
            <v>鋼　板</v>
          </cell>
          <cell r="D145" t="str">
            <v>SN400A             　　　　 
PL-3.2</v>
          </cell>
          <cell r="E145">
            <v>1.07</v>
          </cell>
          <cell r="F145" t="str">
            <v>ｔ</v>
          </cell>
          <cell r="H145">
            <v>0</v>
          </cell>
        </row>
        <row r="146">
          <cell r="C146" t="str">
            <v>鋼　板</v>
          </cell>
          <cell r="D146" t="str">
            <v>SN400A             　　　　 
PL-4.5</v>
          </cell>
          <cell r="E146">
            <v>0.31</v>
          </cell>
          <cell r="F146" t="str">
            <v>ｔ</v>
          </cell>
          <cell r="H146">
            <v>0</v>
          </cell>
        </row>
        <row r="147">
          <cell r="C147" t="str">
            <v>鋼　板</v>
          </cell>
          <cell r="D147" t="str">
            <v>SN400A             　　　　 
PL-9</v>
          </cell>
          <cell r="E147">
            <v>1.01</v>
          </cell>
          <cell r="F147" t="str">
            <v>ｔ</v>
          </cell>
          <cell r="H147">
            <v>0</v>
          </cell>
        </row>
        <row r="148">
          <cell r="C148" t="str">
            <v>鋼　板</v>
          </cell>
          <cell r="D148" t="str">
            <v>SN400A             　　　　 
PL-12</v>
          </cell>
          <cell r="E148">
            <v>0.18</v>
          </cell>
          <cell r="F148" t="str">
            <v>ｔ</v>
          </cell>
          <cell r="H148">
            <v>0</v>
          </cell>
        </row>
        <row r="149">
          <cell r="C149" t="str">
            <v>鋼　板</v>
          </cell>
          <cell r="D149" t="str">
            <v>SN400A             　　　　 
PL-16</v>
          </cell>
          <cell r="E149">
            <v>0.03</v>
          </cell>
          <cell r="F149" t="str">
            <v>ｔ</v>
          </cell>
          <cell r="H149">
            <v>0</v>
          </cell>
        </row>
        <row r="150">
          <cell r="C150" t="str">
            <v>鋼　板</v>
          </cell>
          <cell r="D150" t="str">
            <v>SN490B             　　　　 
PL-6</v>
          </cell>
          <cell r="E150">
            <v>0.26</v>
          </cell>
          <cell r="F150" t="str">
            <v>ｔ</v>
          </cell>
          <cell r="H150">
            <v>0</v>
          </cell>
        </row>
        <row r="151">
          <cell r="C151" t="str">
            <v>鋼　板</v>
          </cell>
          <cell r="D151" t="str">
            <v>SN490B             　　　　 
PL-9</v>
          </cell>
          <cell r="E151">
            <v>4.28</v>
          </cell>
          <cell r="F151" t="str">
            <v>ｔ</v>
          </cell>
          <cell r="H151">
            <v>0</v>
          </cell>
        </row>
        <row r="152">
          <cell r="C152" t="str">
            <v>鋼　板</v>
          </cell>
          <cell r="D152" t="str">
            <v>SN490B             　　　　 
PL-12</v>
          </cell>
          <cell r="E152">
            <v>8.9499999999999993</v>
          </cell>
          <cell r="F152" t="str">
            <v>ｔ</v>
          </cell>
          <cell r="H152">
            <v>0</v>
          </cell>
        </row>
        <row r="153">
          <cell r="C153" t="str">
            <v>鋼　板</v>
          </cell>
          <cell r="D153" t="str">
            <v>SN490B             　　　　 
PL-16</v>
          </cell>
          <cell r="E153">
            <v>21.87</v>
          </cell>
          <cell r="F153" t="str">
            <v>ｔ</v>
          </cell>
          <cell r="H153">
            <v>0</v>
          </cell>
        </row>
        <row r="154">
          <cell r="C154" t="str">
            <v>鋼　板</v>
          </cell>
          <cell r="D154" t="str">
            <v>SN490B             　　　　 
PL-19</v>
          </cell>
          <cell r="E154">
            <v>22.11</v>
          </cell>
          <cell r="F154" t="str">
            <v>ｔ</v>
          </cell>
          <cell r="H154">
            <v>0</v>
          </cell>
        </row>
        <row r="155">
          <cell r="C155" t="str">
            <v>鋼　板</v>
          </cell>
          <cell r="D155" t="str">
            <v>SN490B             　　　　 
PL-22</v>
          </cell>
          <cell r="E155">
            <v>1.58</v>
          </cell>
          <cell r="F155" t="str">
            <v>ｔ</v>
          </cell>
          <cell r="H155">
            <v>0</v>
          </cell>
        </row>
        <row r="156">
          <cell r="C156" t="str">
            <v>鋼　板</v>
          </cell>
          <cell r="D156" t="str">
            <v>SN490B             　　　　 
PL-25</v>
          </cell>
          <cell r="E156">
            <v>4.68</v>
          </cell>
          <cell r="F156" t="str">
            <v>ｔ</v>
          </cell>
          <cell r="H156">
            <v>0</v>
          </cell>
        </row>
        <row r="157">
          <cell r="C157" t="str">
            <v>鋼　板</v>
          </cell>
          <cell r="D157" t="str">
            <v>SN490B             　　　　 
PL-28</v>
          </cell>
          <cell r="E157">
            <v>1.84</v>
          </cell>
          <cell r="F157" t="str">
            <v>ｔ</v>
          </cell>
          <cell r="H157">
            <v>0</v>
          </cell>
        </row>
        <row r="158">
          <cell r="C158" t="str">
            <v>鋼　板</v>
          </cell>
          <cell r="D158" t="str">
            <v>SN490B             　　　　 
PL-32</v>
          </cell>
          <cell r="E158">
            <v>2.65</v>
          </cell>
          <cell r="F158" t="str">
            <v>ｔ</v>
          </cell>
          <cell r="H158">
            <v>0</v>
          </cell>
        </row>
        <row r="159">
          <cell r="C159" t="str">
            <v>鋼　板</v>
          </cell>
          <cell r="D159" t="str">
            <v>SN490C             　　　　 
PL-16</v>
          </cell>
          <cell r="E159">
            <v>0.72</v>
          </cell>
          <cell r="F159" t="str">
            <v>ｔ</v>
          </cell>
          <cell r="H159">
            <v>0</v>
          </cell>
        </row>
        <row r="160">
          <cell r="C160" t="str">
            <v>鋼　板</v>
          </cell>
          <cell r="D160" t="str">
            <v>SN490C             　　　　 
PL-19</v>
          </cell>
          <cell r="E160">
            <v>0.12</v>
          </cell>
          <cell r="F160" t="str">
            <v>ｔ</v>
          </cell>
          <cell r="H160">
            <v>0</v>
          </cell>
        </row>
        <row r="161">
          <cell r="C161" t="str">
            <v>鋼　板</v>
          </cell>
          <cell r="D161" t="str">
            <v>SN490C             　　　　 
PL-22</v>
          </cell>
          <cell r="E161">
            <v>0.82</v>
          </cell>
          <cell r="F161" t="str">
            <v>ｔ</v>
          </cell>
          <cell r="H161">
            <v>0</v>
          </cell>
        </row>
        <row r="162">
          <cell r="C162" t="str">
            <v>鋼　板</v>
          </cell>
          <cell r="D162" t="str">
            <v>SN490C             　　　　 
PL-25</v>
          </cell>
          <cell r="E162">
            <v>0.92</v>
          </cell>
          <cell r="F162" t="str">
            <v>ｔ</v>
          </cell>
          <cell r="H162">
            <v>0</v>
          </cell>
        </row>
        <row r="163">
          <cell r="C163" t="str">
            <v>鋼　板</v>
          </cell>
          <cell r="D163" t="str">
            <v>SN490C             　　　　 
PL-28</v>
          </cell>
          <cell r="E163">
            <v>4.99</v>
          </cell>
          <cell r="F163" t="str">
            <v>ｔ</v>
          </cell>
          <cell r="H163">
            <v>0</v>
          </cell>
        </row>
        <row r="164">
          <cell r="C164" t="str">
            <v>鋼　板</v>
          </cell>
          <cell r="D164" t="str">
            <v>SN490C             　　　　 
PL-32</v>
          </cell>
          <cell r="E164">
            <v>2.2799999999999998</v>
          </cell>
          <cell r="F164" t="str">
            <v>ｔ</v>
          </cell>
          <cell r="H164">
            <v>0</v>
          </cell>
        </row>
        <row r="165">
          <cell r="C165" t="str">
            <v>鋼　板</v>
          </cell>
          <cell r="D165" t="str">
            <v>SN490C             　　　　 
PL-36</v>
          </cell>
          <cell r="E165">
            <v>9.07</v>
          </cell>
          <cell r="F165" t="str">
            <v>ｔ</v>
          </cell>
          <cell r="H165">
            <v>0</v>
          </cell>
        </row>
        <row r="166">
          <cell r="C166" t="str">
            <v>鋼　板</v>
          </cell>
          <cell r="D166" t="str">
            <v>SN490C             　　　　 
PL-40</v>
          </cell>
          <cell r="E166">
            <v>2.58</v>
          </cell>
          <cell r="F166" t="str">
            <v>ｔ</v>
          </cell>
          <cell r="H166">
            <v>0</v>
          </cell>
        </row>
        <row r="167">
          <cell r="C167" t="str">
            <v>鋼　板</v>
          </cell>
          <cell r="D167" t="str">
            <v>SS400             　　　　 
PL-4.5</v>
          </cell>
          <cell r="E167">
            <v>12.56</v>
          </cell>
          <cell r="F167" t="str">
            <v>ｔ</v>
          </cell>
          <cell r="H167">
            <v>0</v>
          </cell>
        </row>
        <row r="168">
          <cell r="C168" t="str">
            <v>鋼　板</v>
          </cell>
          <cell r="D168" t="str">
            <v>SS400             　　　　 
PL-9</v>
          </cell>
          <cell r="E168">
            <v>0.12</v>
          </cell>
          <cell r="F168" t="str">
            <v>ｔ</v>
          </cell>
          <cell r="H168">
            <v>0</v>
          </cell>
        </row>
        <row r="169">
          <cell r="C169" t="str">
            <v>鋼　板</v>
          </cell>
          <cell r="D169" t="str">
            <v>SS400             　　　　 
PL-16</v>
          </cell>
          <cell r="E169">
            <v>0.59</v>
          </cell>
          <cell r="F169" t="str">
            <v>ｔ</v>
          </cell>
          <cell r="H169">
            <v>0</v>
          </cell>
        </row>
        <row r="170">
          <cell r="C170" t="str">
            <v>鋼　板</v>
          </cell>
          <cell r="D170" t="str">
            <v>SS400             　　　　 
PL-22</v>
          </cell>
          <cell r="E170">
            <v>25.72</v>
          </cell>
          <cell r="F170" t="str">
            <v>ｔ</v>
          </cell>
          <cell r="H170">
            <v>0</v>
          </cell>
        </row>
        <row r="171">
          <cell r="C171" t="str">
            <v>平　鋼</v>
          </cell>
          <cell r="D171" t="str">
            <v>SN400A
FB 6×65</v>
          </cell>
          <cell r="E171">
            <v>1.23</v>
          </cell>
          <cell r="F171" t="str">
            <v>ｔ</v>
          </cell>
          <cell r="H171">
            <v>0</v>
          </cell>
        </row>
        <row r="172">
          <cell r="C172" t="str">
            <v>平　鋼</v>
          </cell>
          <cell r="D172" t="str">
            <v>SN400A
FB 6×120</v>
          </cell>
          <cell r="E172">
            <v>0.09</v>
          </cell>
          <cell r="F172" t="str">
            <v>ｔ</v>
          </cell>
          <cell r="H172">
            <v>0</v>
          </cell>
        </row>
        <row r="173">
          <cell r="C173" t="str">
            <v>平　鋼</v>
          </cell>
          <cell r="D173" t="str">
            <v>SN400A
FB 9×50</v>
          </cell>
          <cell r="E173">
            <v>1.46</v>
          </cell>
          <cell r="F173" t="str">
            <v>ｔ</v>
          </cell>
          <cell r="H173">
            <v>0</v>
          </cell>
        </row>
        <row r="174">
          <cell r="C174" t="str">
            <v>平　鋼</v>
          </cell>
          <cell r="D174" t="str">
            <v>SN400A
FB 9×100</v>
          </cell>
          <cell r="E174">
            <v>0.26</v>
          </cell>
          <cell r="F174" t="str">
            <v>ｔ</v>
          </cell>
          <cell r="H174">
            <v>0</v>
          </cell>
        </row>
        <row r="175">
          <cell r="C175" t="str">
            <v>特殊高力ボルト</v>
          </cell>
          <cell r="E175" t="str">
            <v>一 式</v>
          </cell>
          <cell r="H175">
            <v>0</v>
          </cell>
        </row>
        <row r="176">
          <cell r="C176" t="str">
            <v>工場加工組立</v>
          </cell>
          <cell r="D176" t="str">
            <v>工場溶接共</v>
          </cell>
          <cell r="E176">
            <v>399.5</v>
          </cell>
          <cell r="F176" t="str">
            <v>ｔ</v>
          </cell>
          <cell r="H176">
            <v>0</v>
          </cell>
        </row>
        <row r="177">
          <cell r="C177" t="str">
            <v>工場さび止め塗装</v>
          </cell>
          <cell r="E177">
            <v>330</v>
          </cell>
          <cell r="F177" t="str">
            <v>㎡</v>
          </cell>
          <cell r="H177">
            <v>0</v>
          </cell>
        </row>
        <row r="178">
          <cell r="C178" t="str">
            <v>亜鉛メッキ</v>
          </cell>
          <cell r="E178">
            <v>25.88</v>
          </cell>
          <cell r="F178" t="str">
            <v>ｔ</v>
          </cell>
          <cell r="H178">
            <v>0</v>
          </cell>
        </row>
        <row r="179">
          <cell r="C179" t="str">
            <v>アンカーボルト埋込み</v>
          </cell>
          <cell r="D179" t="str">
            <v>ｱﾝｶｰﾎﾞﾙﾄ埋込み，柱底ならし共</v>
          </cell>
          <cell r="E179" t="str">
            <v>一 式</v>
          </cell>
          <cell r="H179">
            <v>0</v>
          </cell>
        </row>
        <row r="180">
          <cell r="C180" t="str">
            <v>建　方</v>
          </cell>
          <cell r="E180" t="str">
            <v>一 式</v>
          </cell>
          <cell r="H180">
            <v>8032300</v>
          </cell>
        </row>
        <row r="181">
          <cell r="C181" t="str">
            <v>現場本締め</v>
          </cell>
          <cell r="E181" t="str">
            <v>一 式</v>
          </cell>
          <cell r="H181">
            <v>4259800</v>
          </cell>
        </row>
        <row r="182">
          <cell r="C182" t="str">
            <v>現場溶接</v>
          </cell>
          <cell r="E182">
            <v>237</v>
          </cell>
          <cell r="F182" t="str">
            <v>ｍ</v>
          </cell>
          <cell r="H182">
            <v>0</v>
          </cell>
        </row>
        <row r="183">
          <cell r="C183" t="str">
            <v>デッキプレート</v>
          </cell>
          <cell r="D183" t="str">
            <v>敷込み共</v>
          </cell>
          <cell r="E183">
            <v>84.7</v>
          </cell>
          <cell r="F183" t="str">
            <v>㎡</v>
          </cell>
          <cell r="H183">
            <v>0</v>
          </cell>
        </row>
        <row r="184">
          <cell r="C184" t="str">
            <v>鉄骨足場</v>
          </cell>
          <cell r="E184" t="str">
            <v>一 式</v>
          </cell>
          <cell r="H184">
            <v>3575700</v>
          </cell>
        </row>
        <row r="185">
          <cell r="C185" t="str">
            <v>災害防止</v>
          </cell>
          <cell r="E185" t="str">
            <v>一 式</v>
          </cell>
          <cell r="H185">
            <v>1300900</v>
          </cell>
        </row>
        <row r="186">
          <cell r="C186" t="str">
            <v>鉄骨運搬</v>
          </cell>
          <cell r="E186" t="str">
            <v>一 式</v>
          </cell>
          <cell r="H186">
            <v>847600</v>
          </cell>
        </row>
        <row r="187">
          <cell r="C187" t="str">
            <v>鉄骨用仮設運搬</v>
          </cell>
          <cell r="E187" t="str">
            <v>一 式</v>
          </cell>
          <cell r="H187">
            <v>145300</v>
          </cell>
        </row>
        <row r="188">
          <cell r="C188" t="str">
            <v>スクラップ控除</v>
          </cell>
          <cell r="E188" t="str">
            <v>一 式</v>
          </cell>
          <cell r="H188">
            <v>-31000</v>
          </cell>
        </row>
        <row r="189">
          <cell r="C189" t="str">
            <v>超音波探傷試験</v>
          </cell>
          <cell r="E189" t="str">
            <v>一 式</v>
          </cell>
          <cell r="H189">
            <v>1305000</v>
          </cell>
        </row>
        <row r="190">
          <cell r="C190" t="str">
            <v>小  々　計</v>
          </cell>
          <cell r="H190">
            <v>19435600</v>
          </cell>
        </row>
        <row r="192">
          <cell r="C192" t="str">
            <v>2.玄関庇工事</v>
          </cell>
        </row>
        <row r="193">
          <cell r="C193" t="str">
            <v>鋼　板</v>
          </cell>
          <cell r="D193" t="str">
            <v>SN400A             　　　　 
PL-9</v>
          </cell>
          <cell r="E193">
            <v>0.06</v>
          </cell>
          <cell r="F193" t="str">
            <v>ｔ</v>
          </cell>
          <cell r="H193">
            <v>0</v>
          </cell>
        </row>
        <row r="194">
          <cell r="C194" t="str">
            <v>鋼　板</v>
          </cell>
          <cell r="D194" t="str">
            <v>SN400A             　　　　 
PL-12</v>
          </cell>
          <cell r="E194">
            <v>0.01</v>
          </cell>
          <cell r="F194" t="str">
            <v>ｔ</v>
          </cell>
          <cell r="H194">
            <v>0</v>
          </cell>
        </row>
        <row r="195">
          <cell r="C195" t="str">
            <v>鋼　板</v>
          </cell>
          <cell r="D195" t="str">
            <v>SN400A             　　　　 
PL-16</v>
          </cell>
          <cell r="E195">
            <v>0.02</v>
          </cell>
          <cell r="F195" t="str">
            <v>ｔ</v>
          </cell>
          <cell r="H195">
            <v>0</v>
          </cell>
        </row>
        <row r="196">
          <cell r="C196" t="str">
            <v>Ｈ形鋼</v>
          </cell>
          <cell r="D196" t="str">
            <v>SN400A
Hｰ250×125×5.5×8</v>
          </cell>
          <cell r="E196">
            <v>0.36</v>
          </cell>
          <cell r="F196" t="str">
            <v>ｔ</v>
          </cell>
          <cell r="H196">
            <v>0</v>
          </cell>
        </row>
        <row r="197">
          <cell r="C197" t="str">
            <v>Ｈ形鋼</v>
          </cell>
          <cell r="D197" t="str">
            <v>SN400A
Hｰ350×175×6.5×9</v>
          </cell>
          <cell r="E197">
            <v>0.57999999999999996</v>
          </cell>
          <cell r="F197" t="str">
            <v>ｔ</v>
          </cell>
          <cell r="H197">
            <v>0</v>
          </cell>
        </row>
        <row r="198">
          <cell r="C198" t="str">
            <v>Ｈ形鋼</v>
          </cell>
          <cell r="D198" t="str">
            <v>SN400A
Hｰ200×200×8×12</v>
          </cell>
          <cell r="E198">
            <v>0.16</v>
          </cell>
          <cell r="F198" t="str">
            <v>ｔ</v>
          </cell>
          <cell r="H198">
            <v>0</v>
          </cell>
        </row>
        <row r="199">
          <cell r="C199" t="str">
            <v>特殊高力ボルト</v>
          </cell>
          <cell r="E199" t="str">
            <v>一 式</v>
          </cell>
          <cell r="H199">
            <v>0</v>
          </cell>
        </row>
        <row r="200">
          <cell r="C200" t="str">
            <v>スタッドボルト</v>
          </cell>
          <cell r="E200" t="str">
            <v>一 式</v>
          </cell>
          <cell r="H200">
            <v>0</v>
          </cell>
        </row>
        <row r="201">
          <cell r="C201" t="str">
            <v>工場加工組立</v>
          </cell>
          <cell r="D201" t="str">
            <v>工場溶接共</v>
          </cell>
          <cell r="E201">
            <v>1.1299999999999999</v>
          </cell>
          <cell r="F201" t="str">
            <v>ｔ</v>
          </cell>
          <cell r="H201">
            <v>0</v>
          </cell>
        </row>
        <row r="202">
          <cell r="C202" t="str">
            <v>工場さび止め塗装</v>
          </cell>
          <cell r="E202">
            <v>28.5</v>
          </cell>
          <cell r="F202" t="str">
            <v>㎡</v>
          </cell>
          <cell r="H202">
            <v>0</v>
          </cell>
        </row>
        <row r="203">
          <cell r="C203" t="str">
            <v>アンカーボルト埋込み</v>
          </cell>
          <cell r="D203" t="str">
            <v>ｱﾝｶｰﾎﾞﾙﾄ埋込み，柱底ならし共</v>
          </cell>
          <cell r="E203" t="str">
            <v>一 式</v>
          </cell>
          <cell r="H203">
            <v>0</v>
          </cell>
        </row>
        <row r="204">
          <cell r="C204" t="str">
            <v>現場本締め</v>
          </cell>
          <cell r="E204" t="str">
            <v>一 式</v>
          </cell>
          <cell r="H204">
            <v>8680</v>
          </cell>
        </row>
        <row r="205">
          <cell r="C205" t="str">
            <v>鉄骨運搬</v>
          </cell>
          <cell r="E205" t="str">
            <v>一 式</v>
          </cell>
          <cell r="H205">
            <v>17600</v>
          </cell>
        </row>
        <row r="206">
          <cell r="C206" t="str">
            <v>超音波探傷試験</v>
          </cell>
          <cell r="E206" t="str">
            <v>一 式</v>
          </cell>
          <cell r="H206">
            <v>8550</v>
          </cell>
        </row>
        <row r="207">
          <cell r="C207" t="str">
            <v>スクラップ控除</v>
          </cell>
          <cell r="E207" t="str">
            <v>一 式</v>
          </cell>
          <cell r="H207">
            <v>-100</v>
          </cell>
        </row>
        <row r="208">
          <cell r="C208" t="str">
            <v>小  々　計</v>
          </cell>
          <cell r="H208">
            <v>34730</v>
          </cell>
        </row>
        <row r="210">
          <cell r="C210" t="str">
            <v>3.ボンベ庫工事</v>
          </cell>
        </row>
        <row r="211">
          <cell r="C211" t="str">
            <v>鋼　板</v>
          </cell>
          <cell r="D211" t="str">
            <v>SN400A             　　　　 
PL-9</v>
          </cell>
          <cell r="E211">
            <v>0.01</v>
          </cell>
          <cell r="F211" t="str">
            <v>ｔ</v>
          </cell>
          <cell r="H211">
            <v>0</v>
          </cell>
        </row>
        <row r="212">
          <cell r="C212" t="str">
            <v>鋼　板</v>
          </cell>
          <cell r="D212" t="str">
            <v>SN400A             　　　　 
PL-16</v>
          </cell>
          <cell r="E212">
            <v>0.01</v>
          </cell>
          <cell r="F212" t="str">
            <v>ｔ</v>
          </cell>
          <cell r="H212">
            <v>0</v>
          </cell>
        </row>
        <row r="213">
          <cell r="C213" t="str">
            <v>Ｈ形鋼</v>
          </cell>
          <cell r="D213" t="str">
            <v>SN400A
Hｰ100×100×6×8</v>
          </cell>
          <cell r="E213">
            <v>0.13</v>
          </cell>
          <cell r="F213" t="str">
            <v>ｔ</v>
          </cell>
          <cell r="H213">
            <v>0</v>
          </cell>
        </row>
        <row r="214">
          <cell r="C214" t="str">
            <v>Ｌ形鋼</v>
          </cell>
          <cell r="D214" t="str">
            <v>SS400
Lｰ100×100×7</v>
          </cell>
          <cell r="E214">
            <v>0.03</v>
          </cell>
          <cell r="F214" t="str">
            <v>ｔ</v>
          </cell>
          <cell r="H214">
            <v>0</v>
          </cell>
        </row>
        <row r="215">
          <cell r="C215" t="str">
            <v>溝形鋼</v>
          </cell>
          <cell r="D215" t="str">
            <v>SSC400
Cｰ100×50×20×2.3</v>
          </cell>
          <cell r="E215">
            <v>0.02</v>
          </cell>
          <cell r="F215" t="str">
            <v>ｔ</v>
          </cell>
          <cell r="H215">
            <v>0</v>
          </cell>
        </row>
        <row r="216">
          <cell r="C216" t="str">
            <v>特殊高力ボルト</v>
          </cell>
          <cell r="E216" t="str">
            <v>一 式</v>
          </cell>
          <cell r="H216">
            <v>0</v>
          </cell>
        </row>
        <row r="217">
          <cell r="C217" t="str">
            <v>樹脂アンカー</v>
          </cell>
          <cell r="E217" t="str">
            <v>一 式</v>
          </cell>
          <cell r="H217">
            <v>0</v>
          </cell>
        </row>
        <row r="218">
          <cell r="C218" t="str">
            <v>工場加工組立</v>
          </cell>
          <cell r="D218" t="str">
            <v>工場溶接共</v>
          </cell>
          <cell r="E218">
            <v>0.19</v>
          </cell>
          <cell r="F218" t="str">
            <v>ｔ</v>
          </cell>
          <cell r="H218">
            <v>0</v>
          </cell>
        </row>
        <row r="219">
          <cell r="C219" t="str">
            <v>亜鉛メッキ</v>
          </cell>
          <cell r="E219">
            <v>0.19</v>
          </cell>
          <cell r="F219" t="str">
            <v>ｔ</v>
          </cell>
          <cell r="H219">
            <v>0</v>
          </cell>
        </row>
        <row r="220">
          <cell r="C220" t="str">
            <v>アンカーボルト埋込み</v>
          </cell>
          <cell r="D220" t="str">
            <v>ｱﾝｶｰﾎﾞﾙﾄ埋込み，柱底ならし共</v>
          </cell>
          <cell r="E220" t="str">
            <v>一 式</v>
          </cell>
          <cell r="H220">
            <v>0</v>
          </cell>
        </row>
        <row r="221">
          <cell r="C221" t="str">
            <v>現場本締め</v>
          </cell>
          <cell r="E221" t="str">
            <v>一 式</v>
          </cell>
          <cell r="H221">
            <v>1120</v>
          </cell>
        </row>
        <row r="222">
          <cell r="C222" t="str">
            <v>鉄骨運搬</v>
          </cell>
          <cell r="E222" t="str">
            <v>一 式</v>
          </cell>
          <cell r="H222">
            <v>17600</v>
          </cell>
        </row>
        <row r="223">
          <cell r="C223" t="str">
            <v>スクラップ控除</v>
          </cell>
          <cell r="E223" t="str">
            <v>一 式</v>
          </cell>
          <cell r="H223">
            <v>-320</v>
          </cell>
        </row>
        <row r="224">
          <cell r="C224" t="str">
            <v>小  々　計</v>
          </cell>
          <cell r="H224">
            <v>18400</v>
          </cell>
        </row>
        <row r="226">
          <cell r="C226" t="str">
            <v>4.スリーブ工事</v>
          </cell>
        </row>
        <row r="227">
          <cell r="C227" t="str">
            <v>丸鋼管</v>
          </cell>
          <cell r="D227" t="str">
            <v>φ114.3×4.5</v>
          </cell>
          <cell r="E227">
            <v>1.22</v>
          </cell>
          <cell r="F227" t="str">
            <v>ｔ</v>
          </cell>
          <cell r="H227">
            <v>0</v>
          </cell>
        </row>
        <row r="228">
          <cell r="C228" t="str">
            <v>丸鋼管</v>
          </cell>
          <cell r="D228" t="str">
            <v>φ165.2×5.0</v>
          </cell>
          <cell r="E228">
            <v>0.26</v>
          </cell>
          <cell r="F228" t="str">
            <v>ｔ</v>
          </cell>
          <cell r="H228">
            <v>0</v>
          </cell>
        </row>
        <row r="229">
          <cell r="C229" t="str">
            <v>工場加工組立</v>
          </cell>
          <cell r="D229" t="str">
            <v>工場溶接共</v>
          </cell>
          <cell r="E229">
            <v>1.41</v>
          </cell>
          <cell r="F229" t="str">
            <v>ｔ</v>
          </cell>
          <cell r="H229">
            <v>0</v>
          </cell>
        </row>
        <row r="230">
          <cell r="C230" t="str">
            <v>工場さび止め塗装</v>
          </cell>
          <cell r="E230">
            <v>40.5</v>
          </cell>
          <cell r="F230" t="str">
            <v>㎡</v>
          </cell>
          <cell r="H230">
            <v>0</v>
          </cell>
        </row>
        <row r="231">
          <cell r="C231" t="str">
            <v>鉄骨運搬</v>
          </cell>
          <cell r="E231" t="str">
            <v>一 式</v>
          </cell>
          <cell r="H231">
            <v>17600</v>
          </cell>
        </row>
        <row r="232">
          <cell r="C232" t="str">
            <v>スクラップ控除</v>
          </cell>
          <cell r="E232" t="str">
            <v>一 式</v>
          </cell>
          <cell r="H232">
            <v>-120</v>
          </cell>
        </row>
        <row r="233">
          <cell r="C233" t="str">
            <v>小  々　計</v>
          </cell>
          <cell r="H233">
            <v>17480</v>
          </cell>
        </row>
        <row r="235">
          <cell r="C235" t="str">
            <v>小　計</v>
          </cell>
          <cell r="H235">
            <v>19506210</v>
          </cell>
        </row>
        <row r="237">
          <cell r="B237" t="str">
            <v>（7）防　水</v>
          </cell>
        </row>
        <row r="238">
          <cell r="C238" t="str">
            <v>（外部）</v>
          </cell>
        </row>
        <row r="239">
          <cell r="C239" t="str">
            <v>シート防水</v>
          </cell>
          <cell r="D239" t="str">
            <v>塩化ビニル系シート厚2.0</v>
          </cell>
          <cell r="E239">
            <v>707</v>
          </cell>
          <cell r="F239" t="str">
            <v>㎡</v>
          </cell>
          <cell r="H239">
            <v>0</v>
          </cell>
        </row>
        <row r="240">
          <cell r="C240" t="str">
            <v>シート防水</v>
          </cell>
          <cell r="D240" t="str">
            <v>塩化ビニル系シート厚2.0
立上り</v>
          </cell>
          <cell r="E240">
            <v>172</v>
          </cell>
          <cell r="F240" t="str">
            <v>㎡</v>
          </cell>
          <cell r="H240">
            <v>0</v>
          </cell>
        </row>
        <row r="241">
          <cell r="C241" t="str">
            <v>塗膜防水</v>
          </cell>
          <cell r="D241" t="str">
            <v>ウレタン　Ｃ種</v>
          </cell>
          <cell r="E241">
            <v>106</v>
          </cell>
          <cell r="F241" t="str">
            <v>㎡</v>
          </cell>
          <cell r="H241">
            <v>0</v>
          </cell>
        </row>
        <row r="242">
          <cell r="C242" t="str">
            <v>塗膜防水</v>
          </cell>
          <cell r="D242" t="str">
            <v>ウレタン　Ｃ種
立上り</v>
          </cell>
          <cell r="E242">
            <v>22.5</v>
          </cell>
          <cell r="F242" t="str">
            <v>㎡</v>
          </cell>
          <cell r="H242">
            <v>0</v>
          </cell>
        </row>
        <row r="243">
          <cell r="C243" t="str">
            <v>シーリング</v>
          </cell>
          <cell r="D243" t="str">
            <v>打継目地
ﾎﾟﾘｻﾙﾌｧｲﾄﾞｼｰﾘﾝｸﾞ 10X10</v>
          </cell>
          <cell r="E243">
            <v>766</v>
          </cell>
          <cell r="F243" t="str">
            <v>ｍ</v>
          </cell>
          <cell r="H243">
            <v>0</v>
          </cell>
        </row>
        <row r="244">
          <cell r="C244" t="str">
            <v>シーリング</v>
          </cell>
          <cell r="D244" t="str">
            <v>ﾀｲﾙ伸縮目地
ﾎﾟﾘｻﾙﾌｧｲﾄﾞｼｰﾘﾝｸﾞ 25X15</v>
          </cell>
          <cell r="E244">
            <v>665</v>
          </cell>
          <cell r="F244" t="str">
            <v>ｍ</v>
          </cell>
          <cell r="H244">
            <v>0</v>
          </cell>
        </row>
        <row r="245">
          <cell r="C245" t="str">
            <v>シーリング</v>
          </cell>
          <cell r="D245" t="str">
            <v>ﾀｲﾙ伸縮目地
ﾎﾟﾘｻﾙﾌｧｲﾄﾞｼｰﾘﾝｸﾞ 25X10</v>
          </cell>
          <cell r="E245">
            <v>639</v>
          </cell>
          <cell r="F245" t="str">
            <v>ｍ</v>
          </cell>
          <cell r="H245">
            <v>0</v>
          </cell>
        </row>
        <row r="246">
          <cell r="C246" t="str">
            <v>シーリング</v>
          </cell>
          <cell r="D246" t="str">
            <v>ﾊﾟﾈﾙ目地
ﾎﾟﾘｻﾙﾌｧｲﾄﾞｼｰﾘﾝｸﾞ 15X10</v>
          </cell>
          <cell r="E246">
            <v>308</v>
          </cell>
          <cell r="F246" t="str">
            <v>ｍ</v>
          </cell>
          <cell r="H246">
            <v>0</v>
          </cell>
        </row>
        <row r="247">
          <cell r="C247" t="str">
            <v>シーリング</v>
          </cell>
          <cell r="D247" t="str">
            <v>耐震ｽﾘｯﾄ
ﾎﾟﾘｻﾙﾌｧｲﾄﾞｼｰﾘﾝｸﾞ 20X10</v>
          </cell>
          <cell r="E247">
            <v>254</v>
          </cell>
          <cell r="F247" t="str">
            <v>ｍ</v>
          </cell>
          <cell r="H247">
            <v>0</v>
          </cell>
        </row>
        <row r="248">
          <cell r="C248" t="str">
            <v>シーリング</v>
          </cell>
          <cell r="D248" t="str">
            <v>耐震ｽﾘｯﾄ
ﾎﾟﾘｻﾙﾌｧｲﾄﾞｼｰﾘﾝｸﾞ 25X10</v>
          </cell>
          <cell r="E248">
            <v>165</v>
          </cell>
          <cell r="F248" t="str">
            <v>ｍ</v>
          </cell>
          <cell r="H248">
            <v>0</v>
          </cell>
        </row>
        <row r="249">
          <cell r="C249" t="str">
            <v>シーリング</v>
          </cell>
          <cell r="D249" t="str">
            <v>金属取合
ﾎﾟﾘｻﾙﾌｧｲﾄﾞｼｰﾘﾝｸﾞ 15X10</v>
          </cell>
          <cell r="E249">
            <v>230</v>
          </cell>
          <cell r="F249" t="str">
            <v>ｍ</v>
          </cell>
          <cell r="H249">
            <v>0</v>
          </cell>
        </row>
        <row r="250">
          <cell r="C250" t="str">
            <v>シーリング</v>
          </cell>
          <cell r="D250" t="str">
            <v>建具周囲・水切り
変成ｼﾘｺﾝ(2成分)  15X10</v>
          </cell>
          <cell r="E250">
            <v>1702</v>
          </cell>
          <cell r="F250" t="str">
            <v>ｍ</v>
          </cell>
          <cell r="H250">
            <v>0</v>
          </cell>
        </row>
        <row r="251">
          <cell r="C251" t="str">
            <v>（外　部）小　計</v>
          </cell>
          <cell r="H251">
            <v>0</v>
          </cell>
        </row>
        <row r="253">
          <cell r="C253" t="str">
            <v>（内　部）</v>
          </cell>
        </row>
        <row r="254">
          <cell r="C254" t="str">
            <v>配線ﾋﾟｯﾄ  塗膜防水</v>
          </cell>
          <cell r="D254" t="str">
            <v>W=200  一般部</v>
          </cell>
          <cell r="E254">
            <v>23.9</v>
          </cell>
          <cell r="F254" t="str">
            <v>㎡</v>
          </cell>
          <cell r="H254">
            <v>0</v>
          </cell>
        </row>
        <row r="255">
          <cell r="C255" t="str">
            <v>配線ﾋﾟｯﾄ  塗膜防水</v>
          </cell>
          <cell r="D255" t="str">
            <v>立上ﾘ部</v>
          </cell>
          <cell r="E255">
            <v>24.1</v>
          </cell>
          <cell r="F255" t="str">
            <v>㎡</v>
          </cell>
          <cell r="H255">
            <v>0</v>
          </cell>
        </row>
        <row r="256">
          <cell r="C256" t="str">
            <v>ｼｰﾘﾝｸﾞ</v>
          </cell>
          <cell r="D256" t="str">
            <v>ｼﾘｺﾝ系(2成分)   5X5</v>
          </cell>
          <cell r="E256">
            <v>143</v>
          </cell>
          <cell r="F256" t="str">
            <v>ｍ</v>
          </cell>
          <cell r="H256">
            <v>0</v>
          </cell>
        </row>
        <row r="257">
          <cell r="C257" t="str">
            <v>ｼｰﾘﾝｸﾞ</v>
          </cell>
          <cell r="D257" t="str">
            <v>ｼﾘｺﾝ系(2成分)   10X10</v>
          </cell>
          <cell r="E257">
            <v>44.3</v>
          </cell>
          <cell r="F257" t="str">
            <v>ｍ</v>
          </cell>
          <cell r="H257">
            <v>0</v>
          </cell>
        </row>
        <row r="258">
          <cell r="C258" t="str">
            <v>ｼｰﾘﾝｸﾞ</v>
          </cell>
          <cell r="D258" t="str">
            <v>ｼﾘｺﾝ系(2成分)   6X6</v>
          </cell>
          <cell r="E258">
            <v>5</v>
          </cell>
          <cell r="F258" t="str">
            <v>ｍ</v>
          </cell>
          <cell r="H258">
            <v>0</v>
          </cell>
        </row>
        <row r="259">
          <cell r="C259" t="str">
            <v>止水板</v>
          </cell>
          <cell r="D259" t="str">
            <v>合成ｺﾞﾑ製 厚9 W=200
 (ｾﾝﾀｰﾊﾞﾌﾞﾙ型)</v>
          </cell>
          <cell r="E259">
            <v>28.9</v>
          </cell>
          <cell r="F259" t="str">
            <v>ｍ</v>
          </cell>
          <cell r="H259">
            <v>0</v>
          </cell>
        </row>
        <row r="260">
          <cell r="C260" t="str">
            <v>（内　部）小　計</v>
          </cell>
          <cell r="H260">
            <v>0</v>
          </cell>
        </row>
        <row r="261">
          <cell r="C261" t="str">
            <v>　</v>
          </cell>
          <cell r="D261" t="str">
            <v>　</v>
          </cell>
          <cell r="E261" t="str">
            <v>　</v>
          </cell>
          <cell r="F261" t="str">
            <v>　</v>
          </cell>
        </row>
        <row r="262">
          <cell r="C262" t="str">
            <v>小　計</v>
          </cell>
          <cell r="H262">
            <v>0</v>
          </cell>
        </row>
        <row r="264">
          <cell r="B264" t="str">
            <v>（8）石</v>
          </cell>
          <cell r="D264" t="str">
            <v>　</v>
          </cell>
        </row>
        <row r="265">
          <cell r="C265" t="str">
            <v>汚垂石  御影石</v>
          </cell>
          <cell r="D265" t="str">
            <v>600X600X厚13  W=600</v>
          </cell>
          <cell r="E265">
            <v>13.4</v>
          </cell>
          <cell r="F265" t="str">
            <v>㎡</v>
          </cell>
          <cell r="H265">
            <v>0</v>
          </cell>
        </row>
        <row r="266">
          <cell r="C266" t="str">
            <v>ﾗｲﾆﾝｸﾞ甲板  人工大理石</v>
          </cell>
          <cell r="D266" t="str">
            <v>厚25  W=150</v>
          </cell>
          <cell r="E266">
            <v>34</v>
          </cell>
          <cell r="F266" t="str">
            <v>ｍ</v>
          </cell>
          <cell r="H266">
            <v>0</v>
          </cell>
        </row>
        <row r="267">
          <cell r="C267" t="str">
            <v>ﾗｲﾆﾝｸﾞ甲板  人工大理石</v>
          </cell>
          <cell r="D267" t="str">
            <v>厚25  W=200</v>
          </cell>
          <cell r="E267">
            <v>3.1</v>
          </cell>
          <cell r="F267" t="str">
            <v>ｍ</v>
          </cell>
          <cell r="H267">
            <v>0</v>
          </cell>
        </row>
        <row r="268">
          <cell r="C268" t="str">
            <v>小　計</v>
          </cell>
          <cell r="H268">
            <v>0</v>
          </cell>
        </row>
        <row r="270">
          <cell r="B270" t="str">
            <v>（9）タイル</v>
          </cell>
        </row>
        <row r="271">
          <cell r="C271" t="str">
            <v>（外部）</v>
          </cell>
        </row>
        <row r="272">
          <cell r="C272" t="str">
            <v>床置敷きタイル</v>
          </cell>
          <cell r="D272" t="str">
            <v>100角 (300角 ﾕﾆｯﾄ)</v>
          </cell>
          <cell r="E272">
            <v>79.900000000000006</v>
          </cell>
          <cell r="F272" t="str">
            <v>㎡</v>
          </cell>
          <cell r="H272">
            <v>0</v>
          </cell>
        </row>
        <row r="273">
          <cell r="C273" t="str">
            <v>床磁器質タイル張り</v>
          </cell>
          <cell r="D273" t="str">
            <v>300角</v>
          </cell>
          <cell r="E273">
            <v>47.4</v>
          </cell>
          <cell r="F273" t="str">
            <v>㎡</v>
          </cell>
          <cell r="H273">
            <v>0</v>
          </cell>
        </row>
        <row r="274">
          <cell r="C274" t="str">
            <v>立下り磁器質タイル張り</v>
          </cell>
          <cell r="D274" t="str">
            <v>300角</v>
          </cell>
          <cell r="E274">
            <v>3</v>
          </cell>
          <cell r="F274" t="str">
            <v>㎡</v>
          </cell>
          <cell r="H274">
            <v>0</v>
          </cell>
        </row>
        <row r="275">
          <cell r="C275" t="str">
            <v>外壁タイル張り</v>
          </cell>
          <cell r="D275" t="str">
            <v>磁器質　45角　施釉
ﾏｽｸ工法　</v>
          </cell>
          <cell r="E275">
            <v>2290</v>
          </cell>
          <cell r="F275" t="str">
            <v>㎡</v>
          </cell>
          <cell r="H275">
            <v>0</v>
          </cell>
        </row>
        <row r="276">
          <cell r="C276" t="str">
            <v>外壁役物タイル張り</v>
          </cell>
          <cell r="E276">
            <v>1107</v>
          </cell>
          <cell r="F276" t="str">
            <v>ｍ</v>
          </cell>
          <cell r="H276">
            <v>0</v>
          </cell>
        </row>
        <row r="277">
          <cell r="C277" t="str">
            <v>（外　部）小　計</v>
          </cell>
          <cell r="H277">
            <v>0</v>
          </cell>
        </row>
        <row r="279">
          <cell r="C279" t="str">
            <v>（内　部）</v>
          </cell>
        </row>
        <row r="280">
          <cell r="C280" t="str">
            <v>床磁器質タイル張り</v>
          </cell>
          <cell r="D280" t="str">
            <v>300角</v>
          </cell>
          <cell r="E280">
            <v>84</v>
          </cell>
          <cell r="F280" t="str">
            <v>㎡</v>
          </cell>
          <cell r="H280">
            <v>0</v>
          </cell>
        </row>
        <row r="281">
          <cell r="C281" t="str">
            <v>壁内装ﾀｲﾙ</v>
          </cell>
          <cell r="D281" t="str">
            <v>50角</v>
          </cell>
          <cell r="E281">
            <v>98.4</v>
          </cell>
          <cell r="F281" t="str">
            <v>㎡</v>
          </cell>
          <cell r="H281">
            <v>0</v>
          </cell>
        </row>
        <row r="282">
          <cell r="C282" t="str">
            <v>壁内装ﾀｲﾙ</v>
          </cell>
          <cell r="D282" t="str">
            <v>200X100</v>
          </cell>
          <cell r="E282">
            <v>448</v>
          </cell>
          <cell r="F282" t="str">
            <v>㎡</v>
          </cell>
          <cell r="H282">
            <v>0</v>
          </cell>
        </row>
        <row r="283">
          <cell r="C283" t="str">
            <v>壁内装ﾀｲﾙ</v>
          </cell>
          <cell r="D283" t="str">
            <v>200X100
ﾎﾞｰﾄﾞ面接着貼</v>
          </cell>
          <cell r="E283">
            <v>238</v>
          </cell>
          <cell r="F283" t="str">
            <v>㎡</v>
          </cell>
          <cell r="H283">
            <v>0</v>
          </cell>
        </row>
        <row r="284">
          <cell r="C284" t="str">
            <v>壁ﾃﾞｻﾞｲﾝﾀｲﾙ</v>
          </cell>
          <cell r="E284">
            <v>26.8</v>
          </cell>
          <cell r="F284" t="str">
            <v>㎡</v>
          </cell>
          <cell r="H284">
            <v>0</v>
          </cell>
        </row>
        <row r="285">
          <cell r="C285" t="str">
            <v>（内　部）小　計</v>
          </cell>
          <cell r="H285">
            <v>0</v>
          </cell>
        </row>
        <row r="287">
          <cell r="C287" t="str">
            <v>小　計</v>
          </cell>
          <cell r="H287">
            <v>0</v>
          </cell>
        </row>
        <row r="289">
          <cell r="B289" t="str">
            <v>（10）木</v>
          </cell>
        </row>
        <row r="290">
          <cell r="C290" t="str">
            <v>造作材</v>
          </cell>
          <cell r="D290" t="str">
            <v>米栂  上小節  平割</v>
          </cell>
          <cell r="E290">
            <v>1.0660000000000001</v>
          </cell>
          <cell r="F290" t="str">
            <v>ｍ3</v>
          </cell>
          <cell r="H290">
            <v>0</v>
          </cell>
        </row>
        <row r="291">
          <cell r="C291" t="str">
            <v>流し台側面塞ぎ</v>
          </cell>
          <cell r="D291" t="str">
            <v>W=100　H=850
ﾎﾟﾘｴｽﾃﾙ化粧合板　厚5</v>
          </cell>
          <cell r="E291">
            <v>42</v>
          </cell>
          <cell r="F291" t="str">
            <v>箇所</v>
          </cell>
          <cell r="H291">
            <v>0</v>
          </cell>
        </row>
        <row r="292">
          <cell r="C292" t="str">
            <v>施工費</v>
          </cell>
          <cell r="E292" t="str">
            <v>一　式</v>
          </cell>
          <cell r="H292">
            <v>0</v>
          </cell>
        </row>
        <row r="293">
          <cell r="C293" t="str">
            <v>小　計</v>
          </cell>
          <cell r="H293">
            <v>0</v>
          </cell>
        </row>
        <row r="295">
          <cell r="B295" t="str">
            <v>（11）屋根及びとい</v>
          </cell>
        </row>
        <row r="296">
          <cell r="C296" t="str">
            <v>ルーフドレン</v>
          </cell>
          <cell r="D296" t="str">
            <v>鋳鉄製、縦引、φ100
ｼｰﾄ防水用</v>
          </cell>
          <cell r="E296">
            <v>8</v>
          </cell>
          <cell r="F296" t="str">
            <v>箇所</v>
          </cell>
          <cell r="H296">
            <v>0</v>
          </cell>
        </row>
        <row r="297">
          <cell r="C297" t="str">
            <v>ルーフドレン</v>
          </cell>
          <cell r="D297" t="str">
            <v>鋳鉄製、横引、φ75
ｼｰﾄ防水用</v>
          </cell>
          <cell r="E297">
            <v>1</v>
          </cell>
          <cell r="F297" t="str">
            <v>箇所</v>
          </cell>
          <cell r="H297">
            <v>0</v>
          </cell>
        </row>
        <row r="298">
          <cell r="C298" t="str">
            <v>ルーフドレン</v>
          </cell>
          <cell r="D298" t="str">
            <v>鋳鉄製、縦引、φ75
ｼｰﾄ防水用</v>
          </cell>
          <cell r="E298">
            <v>1</v>
          </cell>
          <cell r="F298" t="str">
            <v>箇所</v>
          </cell>
          <cell r="H298">
            <v>0</v>
          </cell>
        </row>
        <row r="299">
          <cell r="C299" t="str">
            <v>中継ドレン</v>
          </cell>
          <cell r="D299" t="str">
            <v>鋳鉄製、縦引、φ75
ｼｰﾄ防水用</v>
          </cell>
          <cell r="E299">
            <v>4</v>
          </cell>
          <cell r="F299" t="str">
            <v>箇所</v>
          </cell>
          <cell r="H299">
            <v>0</v>
          </cell>
        </row>
        <row r="300">
          <cell r="C300" t="str">
            <v>立てどい</v>
          </cell>
          <cell r="D300" t="str">
            <v>配管用炭素鋼鋼管
SGP－100</v>
          </cell>
          <cell r="E300">
            <v>138</v>
          </cell>
          <cell r="F300" t="str">
            <v>ｍ</v>
          </cell>
          <cell r="H300">
            <v>0</v>
          </cell>
        </row>
        <row r="301">
          <cell r="C301" t="str">
            <v>立てどい</v>
          </cell>
          <cell r="D301" t="str">
            <v>配管用炭素鋼鋼管
SGP－75</v>
          </cell>
          <cell r="E301">
            <v>23.7</v>
          </cell>
          <cell r="F301" t="str">
            <v>ｍ</v>
          </cell>
          <cell r="H301">
            <v>0</v>
          </cell>
        </row>
        <row r="302">
          <cell r="C302" t="str">
            <v>地中埋設管</v>
          </cell>
          <cell r="D302" t="str">
            <v>配管用炭素鋼鋼管
SGP－100</v>
          </cell>
          <cell r="E302">
            <v>46.3</v>
          </cell>
          <cell r="F302" t="str">
            <v>ｍ</v>
          </cell>
          <cell r="H302">
            <v>0</v>
          </cell>
        </row>
        <row r="303">
          <cell r="C303" t="str">
            <v>といの防露被覆</v>
          </cell>
          <cell r="D303" t="str">
            <v>100φ</v>
          </cell>
          <cell r="E303" t="str">
            <v>一　式</v>
          </cell>
          <cell r="H303">
            <v>309100</v>
          </cell>
        </row>
        <row r="304">
          <cell r="C304" t="str">
            <v>折板 -500</v>
          </cell>
          <cell r="D304" t="str">
            <v>厚0.6</v>
          </cell>
          <cell r="E304">
            <v>6.2</v>
          </cell>
          <cell r="F304" t="str">
            <v>㎡</v>
          </cell>
          <cell r="H304">
            <v>0</v>
          </cell>
        </row>
        <row r="305">
          <cell r="C305" t="str">
            <v>ﾀｲﾄﾌﾚｰﾑ</v>
          </cell>
          <cell r="E305">
            <v>6.2</v>
          </cell>
          <cell r="F305" t="str">
            <v>ｍ</v>
          </cell>
          <cell r="H305">
            <v>0</v>
          </cell>
        </row>
        <row r="306">
          <cell r="C306" t="str">
            <v>壁取合水切 （水上）</v>
          </cell>
          <cell r="D306" t="str">
            <v>水上,ｹﾗﾊﾞ,軒先</v>
          </cell>
          <cell r="E306" t="str">
            <v>一　式</v>
          </cell>
          <cell r="F306" t="str">
            <v>ｍ</v>
          </cell>
          <cell r="H306">
            <v>18200</v>
          </cell>
        </row>
        <row r="307">
          <cell r="C307" t="str">
            <v>小　計</v>
          </cell>
          <cell r="H307">
            <v>327300</v>
          </cell>
        </row>
        <row r="309">
          <cell r="B309" t="str">
            <v>（12）金　属</v>
          </cell>
        </row>
        <row r="310">
          <cell r="C310" t="str">
            <v>（外　部）</v>
          </cell>
        </row>
        <row r="311">
          <cell r="C311" t="str">
            <v>ｱﾙﾐﾆｳﾑ笠木</v>
          </cell>
          <cell r="D311" t="str">
            <v>W=230
厚2.0 加工  (ｽﾃﾝｶﾗｰ)</v>
          </cell>
          <cell r="E311">
            <v>27.2</v>
          </cell>
          <cell r="F311" t="str">
            <v>ｍ</v>
          </cell>
          <cell r="H311">
            <v>0</v>
          </cell>
        </row>
        <row r="312">
          <cell r="C312" t="str">
            <v>ｱﾙﾐﾆｳﾑ笠木</v>
          </cell>
          <cell r="D312" t="str">
            <v>W=330
厚2.0 加工  (ｽﾃﾝｶﾗｰ)</v>
          </cell>
          <cell r="E312">
            <v>91.9</v>
          </cell>
          <cell r="F312" t="str">
            <v>ｍ</v>
          </cell>
          <cell r="H312">
            <v>0</v>
          </cell>
        </row>
        <row r="313">
          <cell r="C313" t="str">
            <v>ｱﾙﾐﾆｳﾑ笠木</v>
          </cell>
          <cell r="D313" t="str">
            <v>W=445
厚2.0 加工  (ｽﾃﾝｶﾗｰ)</v>
          </cell>
          <cell r="E313">
            <v>14.5</v>
          </cell>
          <cell r="F313" t="str">
            <v>ｍ</v>
          </cell>
          <cell r="H313">
            <v>0</v>
          </cell>
        </row>
        <row r="314">
          <cell r="C314" t="str">
            <v>ｱﾙﾐﾆｳﾑ水切</v>
          </cell>
          <cell r="D314" t="str">
            <v>W=200
厚2.0 加工  (ｽﾃﾝｶﾗｰ)</v>
          </cell>
          <cell r="E314">
            <v>102</v>
          </cell>
          <cell r="F314" t="str">
            <v>ｍ</v>
          </cell>
          <cell r="H314">
            <v>0</v>
          </cell>
        </row>
        <row r="315">
          <cell r="C315" t="str">
            <v>天端部分
防水端部押さえ金物</v>
          </cell>
          <cell r="D315" t="str">
            <v>ｱﾙﾐﾆｳﾑ製</v>
          </cell>
          <cell r="E315">
            <v>26.1</v>
          </cell>
          <cell r="F315" t="str">
            <v>ｍ</v>
          </cell>
          <cell r="H315">
            <v>0</v>
          </cell>
        </row>
        <row r="316">
          <cell r="C316" t="str">
            <v>防水端部押さえ金物</v>
          </cell>
          <cell r="D316" t="str">
            <v>ｱﾙﾐﾆｳﾑ製</v>
          </cell>
          <cell r="E316">
            <v>356</v>
          </cell>
          <cell r="F316" t="str">
            <v>ｍ</v>
          </cell>
          <cell r="H316">
            <v>0</v>
          </cell>
        </row>
        <row r="317">
          <cell r="C317" t="str">
            <v>防水端部押さえ金物</v>
          </cell>
          <cell r="D317" t="str">
            <v>ｱﾙﾐﾆｳﾑ製
W50XH125  糸200</v>
          </cell>
          <cell r="E317">
            <v>56.8</v>
          </cell>
          <cell r="F317" t="str">
            <v>ｍ</v>
          </cell>
          <cell r="H317">
            <v>0</v>
          </cell>
        </row>
        <row r="318">
          <cell r="C318" t="str">
            <v>防水端部押さえ金物</v>
          </cell>
          <cell r="D318" t="str">
            <v>ｱﾙﾐﾆｳﾑ製
L-30X30X3共</v>
          </cell>
          <cell r="E318">
            <v>9.3000000000000007</v>
          </cell>
          <cell r="F318" t="str">
            <v>ｍ</v>
          </cell>
          <cell r="H318">
            <v>0</v>
          </cell>
        </row>
        <row r="319">
          <cell r="C319" t="str">
            <v>ｸﾞﾘｰﾝﾃﾗｽ軒先部
防水端部押さえ金物</v>
          </cell>
          <cell r="D319" t="str">
            <v>ｱﾙﾐﾆｳﾑ製</v>
          </cell>
          <cell r="E319">
            <v>45.8</v>
          </cell>
          <cell r="F319" t="str">
            <v>ｍ</v>
          </cell>
          <cell r="H319">
            <v>0</v>
          </cell>
        </row>
        <row r="320">
          <cell r="C320" t="str">
            <v>基礎  ﾜｰﾔｰﾒｯｼｭ</v>
          </cell>
          <cell r="D320" t="str">
            <v>6φ-150X150</v>
          </cell>
          <cell r="E320">
            <v>5</v>
          </cell>
          <cell r="F320" t="str">
            <v>㎡</v>
          </cell>
          <cell r="H320">
            <v>0</v>
          </cell>
        </row>
        <row r="321">
          <cell r="C321" t="str">
            <v>床･踏面  ﾜｰﾔｰﾒｯｼｭ</v>
          </cell>
          <cell r="D321" t="str">
            <v>3.2φ-50X50</v>
          </cell>
          <cell r="E321">
            <v>147</v>
          </cell>
          <cell r="F321" t="str">
            <v>㎡</v>
          </cell>
          <cell r="H321">
            <v>0</v>
          </cell>
        </row>
        <row r="322">
          <cell r="C322" t="str">
            <v>床見切</v>
          </cell>
          <cell r="D322" t="str">
            <v>SUS 304  L-50X50X4</v>
          </cell>
          <cell r="E322">
            <v>13.3</v>
          </cell>
          <cell r="F322" t="str">
            <v>ｍ</v>
          </cell>
          <cell r="H322">
            <v>0</v>
          </cell>
        </row>
        <row r="323">
          <cell r="C323" t="str">
            <v>階段すべり止め</v>
          </cell>
          <cell r="D323" t="str">
            <v>ｽﾃﾝﾚｽ製 W=30</v>
          </cell>
          <cell r="E323">
            <v>4.2</v>
          </cell>
          <cell r="F323" t="str">
            <v>ｍ</v>
          </cell>
          <cell r="H323">
            <v>0</v>
          </cell>
        </row>
        <row r="324">
          <cell r="C324" t="str">
            <v>階段すべり止め</v>
          </cell>
          <cell r="D324" t="str">
            <v>ｽﾃﾝﾚｽ製 W=35 ｺﾞﾑ入り</v>
          </cell>
          <cell r="E324">
            <v>215</v>
          </cell>
          <cell r="F324" t="str">
            <v>ｍ</v>
          </cell>
          <cell r="H324">
            <v>0</v>
          </cell>
        </row>
        <row r="325">
          <cell r="C325" t="str">
            <v>軽量鉄骨天井下地</v>
          </cell>
          <cell r="D325" t="str">
            <v>25形　＠300</v>
          </cell>
          <cell r="E325">
            <v>27.3</v>
          </cell>
          <cell r="F325" t="str">
            <v>㎡</v>
          </cell>
          <cell r="H325">
            <v>0</v>
          </cell>
        </row>
        <row r="326">
          <cell r="C326" t="str">
            <v>軒天
アルミスパンドレル</v>
          </cell>
          <cell r="D326" t="str">
            <v>厚2.0  (ｽﾃﾝｶﾗｰ)</v>
          </cell>
          <cell r="E326">
            <v>27.3</v>
          </cell>
          <cell r="F326" t="str">
            <v>㎡</v>
          </cell>
          <cell r="H326">
            <v>0</v>
          </cell>
        </row>
        <row r="327">
          <cell r="C327" t="str">
            <v>同上廻り縁</v>
          </cell>
          <cell r="E327">
            <v>30.9</v>
          </cell>
          <cell r="F327" t="str">
            <v>ｍ</v>
          </cell>
          <cell r="H327">
            <v>0</v>
          </cell>
        </row>
        <row r="328">
          <cell r="C328" t="str">
            <v>軒天
エキスパンドメタル</v>
          </cell>
          <cell r="E328">
            <v>66.599999999999994</v>
          </cell>
          <cell r="F328" t="str">
            <v>㎡</v>
          </cell>
          <cell r="H328">
            <v>0</v>
          </cell>
        </row>
        <row r="329">
          <cell r="C329" t="str">
            <v>同上用  取付金物</v>
          </cell>
          <cell r="D329" t="str">
            <v>L-30X30X3
溶融亜鉛ﾒｯｷ</v>
          </cell>
          <cell r="E329">
            <v>155</v>
          </cell>
          <cell r="F329" t="str">
            <v>ｍ</v>
          </cell>
          <cell r="H329">
            <v>0</v>
          </cell>
        </row>
        <row r="330">
          <cell r="C330" t="str">
            <v>鼻隠し
エキスパンドメタル</v>
          </cell>
          <cell r="E330">
            <v>7.3</v>
          </cell>
          <cell r="F330" t="str">
            <v>㎡</v>
          </cell>
          <cell r="H330">
            <v>0</v>
          </cell>
        </row>
        <row r="331">
          <cell r="C331" t="str">
            <v>同上用  取付金物</v>
          </cell>
          <cell r="D331" t="str">
            <v>L-30X30X3
溶融亜鉛ﾒｯｷ</v>
          </cell>
          <cell r="E331">
            <v>138</v>
          </cell>
          <cell r="F331" t="str">
            <v>ｍ</v>
          </cell>
          <cell r="H331">
            <v>0</v>
          </cell>
        </row>
        <row r="332">
          <cell r="C332" t="str">
            <v>ｸﾞﾘｰﾝﾃﾗｽ鼻隠し</v>
          </cell>
          <cell r="D332" t="str">
            <v xml:space="preserve">C-400X75X4.5
取付金物L-50X50X6 </v>
          </cell>
          <cell r="E332">
            <v>45.8</v>
          </cell>
          <cell r="F332" t="str">
            <v>ｍ</v>
          </cell>
          <cell r="H332">
            <v>0</v>
          </cell>
        </row>
        <row r="333">
          <cell r="C333" t="str">
            <v>タラップ</v>
          </cell>
          <cell r="D333" t="str">
            <v>ｽﾃﾝﾚｽ既製品
W400 H4500</v>
          </cell>
          <cell r="E333">
            <v>1</v>
          </cell>
          <cell r="F333" t="str">
            <v>箇所</v>
          </cell>
          <cell r="H333">
            <v>0</v>
          </cell>
        </row>
        <row r="334">
          <cell r="C334" t="str">
            <v>外壁アルミニウムパネル</v>
          </cell>
          <cell r="D334" t="str">
            <v xml:space="preserve">厚2.0  (ｽﾃﾝｶﾗｰ) 
取付金物L-30X30X3 </v>
          </cell>
          <cell r="E334">
            <v>195</v>
          </cell>
          <cell r="F334" t="str">
            <v>㎡</v>
          </cell>
          <cell r="H334">
            <v>0</v>
          </cell>
        </row>
        <row r="335">
          <cell r="C335" t="str">
            <v>外壁アルミニウムパネル</v>
          </cell>
          <cell r="D335" t="str">
            <v>厚2.0  (ｽﾃﾝｶﾗｰ) 
取付金物C-100X100X20X2.3</v>
          </cell>
          <cell r="E335">
            <v>30.8</v>
          </cell>
          <cell r="F335" t="str">
            <v>㎡</v>
          </cell>
          <cell r="H335">
            <v>0</v>
          </cell>
        </row>
        <row r="336">
          <cell r="C336" t="str">
            <v>1F 玄関ﾎﾟｰﾁ庇鼻隠し</v>
          </cell>
          <cell r="D336" t="str">
            <v>ｱﾙﾐﾆｳﾑﾊﾟﾈﾙ厚2.0 (ｽﾃﾝｶﾗｰ) H=480  糸600</v>
          </cell>
          <cell r="E336">
            <v>9.3000000000000007</v>
          </cell>
          <cell r="F336" t="str">
            <v>ｍ</v>
          </cell>
          <cell r="H336">
            <v>0</v>
          </cell>
        </row>
        <row r="337">
          <cell r="C337" t="str">
            <v>1F 玄関ﾎﾟｰﾁ庇外壁パネル</v>
          </cell>
          <cell r="D337" t="str">
            <v>ｱﾙﾐﾆｳﾑﾊﾟﾈﾙ厚2.0 (ｽﾃﾝｶﾗｰ) H=480</v>
          </cell>
          <cell r="E337">
            <v>2.2999999999999998</v>
          </cell>
          <cell r="F337" t="str">
            <v>ｍ</v>
          </cell>
          <cell r="H337">
            <v>0</v>
          </cell>
        </row>
        <row r="338">
          <cell r="C338" t="str">
            <v>1F 玄関ﾎﾟｰﾁ化粧丸柱</v>
          </cell>
          <cell r="D338" t="str">
            <v>ｱﾙﾐﾆｳﾑﾊﾟﾈﾙ厚2.0 (ｽﾃﾝｶﾗｰ) 350φ  H=2300</v>
          </cell>
          <cell r="E338">
            <v>1</v>
          </cell>
          <cell r="F338" t="str">
            <v>本</v>
          </cell>
          <cell r="H338">
            <v>0</v>
          </cell>
        </row>
        <row r="339">
          <cell r="C339" t="str">
            <v>外部階段目隠しルーバー</v>
          </cell>
          <cell r="D339" t="str">
            <v xml:space="preserve">ｱﾙﾐﾆｳﾑﾊﾟﾈﾙ厚2.0 (ｽﾃﾝｶﾗｰ) W=200  ｽﾄﾘﾝｶﾞｰ共,下地共 </v>
          </cell>
          <cell r="E339">
            <v>281</v>
          </cell>
          <cell r="F339" t="str">
            <v>㎡</v>
          </cell>
          <cell r="H339">
            <v>0</v>
          </cell>
        </row>
        <row r="340">
          <cell r="C340" t="str">
            <v>ｸﾞﾘｰﾝﾃﾗｽ吊パイプ</v>
          </cell>
          <cell r="D340" t="str">
            <v>SGP 139.8φ  厚4.5</v>
          </cell>
          <cell r="E340">
            <v>33</v>
          </cell>
          <cell r="F340" t="str">
            <v>ｍ</v>
          </cell>
          <cell r="H340">
            <v>0</v>
          </cell>
        </row>
        <row r="341">
          <cell r="C341" t="str">
            <v>換気パイプ</v>
          </cell>
          <cell r="D341" t="str">
            <v>白ｶﾞｽ管  L=700+1000
ﾍﾞﾝﾄｷｬｯﾌﾟ･ｽﾃﾝﾚｽ防虫網付</v>
          </cell>
          <cell r="E341">
            <v>7</v>
          </cell>
          <cell r="F341" t="str">
            <v>箇所</v>
          </cell>
          <cell r="H341">
            <v>0</v>
          </cell>
        </row>
        <row r="342">
          <cell r="C342" t="str">
            <v>RF PS立上り換気パイプ</v>
          </cell>
          <cell r="D342" t="str">
            <v>硬質塩ビ管 50φ  L=100+200  防虫網付</v>
          </cell>
          <cell r="E342">
            <v>12</v>
          </cell>
          <cell r="F342" t="str">
            <v>箇所</v>
          </cell>
          <cell r="H342">
            <v>0</v>
          </cell>
        </row>
        <row r="343">
          <cell r="C343" t="str">
            <v>RF 階段出入口手摺</v>
          </cell>
          <cell r="D343" t="str">
            <v>ｽﾁｰﾙ製  W950XH1100
42.7φX2.3</v>
          </cell>
          <cell r="E343">
            <v>2</v>
          </cell>
          <cell r="F343" t="str">
            <v>箇所</v>
          </cell>
          <cell r="H343">
            <v>0</v>
          </cell>
        </row>
        <row r="344">
          <cell r="C344" t="str">
            <v>4-7F  ｸﾞﾘｰﾝﾃﾗｽ床  踏板</v>
          </cell>
          <cell r="D344" t="str">
            <v>SUS 304 CPL-4.5
W800XD250</v>
          </cell>
          <cell r="E344">
            <v>4</v>
          </cell>
          <cell r="F344" t="str">
            <v>箇所</v>
          </cell>
          <cell r="H344">
            <v>0</v>
          </cell>
        </row>
        <row r="345">
          <cell r="C345" t="str">
            <v>BIF  ﾎﾞﾝﾍﾞ庫ﾒｯｼｭﾈｯﾄﾌｪﾝｽ</v>
          </cell>
          <cell r="D345" t="str">
            <v>W2850XH2300
門扉(W750)かんぬき付</v>
          </cell>
          <cell r="E345">
            <v>1</v>
          </cell>
          <cell r="F345" t="str">
            <v>箇所</v>
          </cell>
          <cell r="H345">
            <v>0</v>
          </cell>
        </row>
        <row r="346">
          <cell r="C346" t="str">
            <v>屋外階段階段手摺</v>
          </cell>
          <cell r="D346" t="str">
            <v>ｽﾁｰﾙ製  H=900  平部
42.7φX2.3</v>
          </cell>
          <cell r="E346">
            <v>39.9</v>
          </cell>
          <cell r="F346" t="str">
            <v>ｍ</v>
          </cell>
          <cell r="H346">
            <v>0</v>
          </cell>
        </row>
        <row r="347">
          <cell r="C347" t="str">
            <v>屋外階段階段手摺</v>
          </cell>
          <cell r="D347" t="str">
            <v>ｽﾁｰﾙ製  H=1100 平部
42.7φX2.3</v>
          </cell>
          <cell r="E347">
            <v>15.6</v>
          </cell>
          <cell r="F347" t="str">
            <v>ｍ</v>
          </cell>
          <cell r="H347">
            <v>0</v>
          </cell>
        </row>
        <row r="348">
          <cell r="C348" t="str">
            <v>屋外階段階段手摺</v>
          </cell>
          <cell r="D348" t="str">
            <v>ｽﾁｰﾙ製  H=900  段部
42.7φX2.3</v>
          </cell>
          <cell r="E348">
            <v>117</v>
          </cell>
          <cell r="F348" t="str">
            <v>ｍ</v>
          </cell>
          <cell r="H348">
            <v>0</v>
          </cell>
        </row>
        <row r="349">
          <cell r="C349" t="str">
            <v>搬入ﾊﾞﾙｺﾆｰ両開き門扉</v>
          </cell>
          <cell r="D349" t="str">
            <v>ｽﾁｰﾙ製  W1830XH1100
支柱･締り金物･ﾌﾗﾝｽ落し共</v>
          </cell>
          <cell r="E349">
            <v>7</v>
          </cell>
          <cell r="F349" t="str">
            <v>箇所</v>
          </cell>
          <cell r="H349">
            <v>0</v>
          </cell>
        </row>
        <row r="350">
          <cell r="C350" t="str">
            <v>搬入ﾊﾞﾙｺﾆｰ床養生
アングル</v>
          </cell>
          <cell r="D350" t="str">
            <v xml:space="preserve">SUS 304  L-50X50X4
L=2000  ｱﾝｶｰ共 </v>
          </cell>
          <cell r="E350">
            <v>7</v>
          </cell>
          <cell r="F350" t="str">
            <v>箇所</v>
          </cell>
          <cell r="H350">
            <v>0</v>
          </cell>
        </row>
        <row r="351">
          <cell r="C351" t="str">
            <v>外壁  AW-1,2ｱﾙﾐﾆｳﾑﾊﾟﾈﾙ</v>
          </cell>
          <cell r="D351" t="str">
            <v>厚0.3  ﾊﾆｺﾑｺｱ  (ｽﾃﾝｶﾗｰ)  W350XH(1500～1400)</v>
          </cell>
          <cell r="E351">
            <v>47</v>
          </cell>
          <cell r="F351" t="str">
            <v>箇所</v>
          </cell>
          <cell r="H351">
            <v>0</v>
          </cell>
        </row>
        <row r="352">
          <cell r="C352" t="str">
            <v>天井点検口</v>
          </cell>
          <cell r="D352" t="str">
            <v>450角  (ｱﾙﾐｽﾊﾟﾝﾄﾞﾚﾙ用)</v>
          </cell>
          <cell r="E352">
            <v>1</v>
          </cell>
          <cell r="F352" t="str">
            <v>箇所</v>
          </cell>
          <cell r="H352">
            <v>0</v>
          </cell>
        </row>
        <row r="353">
          <cell r="C353" t="str">
            <v>（外　部）小　計</v>
          </cell>
          <cell r="H353">
            <v>0</v>
          </cell>
        </row>
        <row r="355">
          <cell r="C355" t="str">
            <v>（内　部）</v>
          </cell>
        </row>
        <row r="356">
          <cell r="C356" t="str">
            <v>床見切</v>
          </cell>
          <cell r="D356" t="str">
            <v>SUS 304  4X12</v>
          </cell>
          <cell r="E356">
            <v>4.5</v>
          </cell>
          <cell r="F356" t="str">
            <v>ｍ</v>
          </cell>
          <cell r="H356">
            <v>0</v>
          </cell>
        </row>
        <row r="357">
          <cell r="C357" t="str">
            <v>OA部すべり止め</v>
          </cell>
          <cell r="D357" t="str">
            <v>ｽﾃﾝﾚｽ製 W=30 ｺﾞﾑ入り</v>
          </cell>
          <cell r="E357">
            <v>17.600000000000001</v>
          </cell>
          <cell r="F357" t="str">
            <v>ｍ</v>
          </cell>
          <cell r="H357">
            <v>0</v>
          </cell>
        </row>
        <row r="358">
          <cell r="C358" t="str">
            <v>階段すべり止め</v>
          </cell>
          <cell r="D358" t="str">
            <v>ｽﾃﾝﾚｽ製 W=35 ｺﾞﾑ入り</v>
          </cell>
          <cell r="E358">
            <v>244</v>
          </cell>
          <cell r="F358" t="str">
            <v>ｍ</v>
          </cell>
          <cell r="H358">
            <v>0</v>
          </cell>
        </row>
        <row r="359">
          <cell r="C359" t="str">
            <v>床･踏面  ﾜｲﾔｰﾒｯｼｭ</v>
          </cell>
          <cell r="D359" t="str">
            <v>3.2φ-50X50</v>
          </cell>
          <cell r="E359">
            <v>157</v>
          </cell>
          <cell r="F359" t="str">
            <v>㎡</v>
          </cell>
          <cell r="H359">
            <v>0</v>
          </cell>
        </row>
        <row r="360">
          <cell r="C360" t="str">
            <v>排水溝  ｸﾞﾚｰﾁﾝｸﾞ</v>
          </cell>
          <cell r="D360" t="str">
            <v>W=200  厚25  ｽﾁｰﾙ  枠共</v>
          </cell>
          <cell r="E360">
            <v>12.6</v>
          </cell>
          <cell r="F360" t="str">
            <v>ｍ</v>
          </cell>
          <cell r="H360">
            <v>0</v>
          </cell>
        </row>
        <row r="361">
          <cell r="C361" t="str">
            <v>集水桝蓋  ｸﾞﾚｰﾁﾝｸﾞ</v>
          </cell>
          <cell r="D361" t="str">
            <v>600X600  厚25  ｽﾁｰﾙ  枠共</v>
          </cell>
          <cell r="E361">
            <v>1</v>
          </cell>
          <cell r="F361" t="str">
            <v>箇所</v>
          </cell>
          <cell r="H361">
            <v>0</v>
          </cell>
        </row>
        <row r="362">
          <cell r="C362" t="str">
            <v>集水桝蓋  ｸﾞﾚｰﾁﾝｸﾞ</v>
          </cell>
          <cell r="D362" t="str">
            <v>1000X1000  厚25  ｽﾁｰﾙ  2分割  枠共</v>
          </cell>
          <cell r="E362">
            <v>1</v>
          </cell>
          <cell r="F362" t="str">
            <v>箇所</v>
          </cell>
          <cell r="H362">
            <v>0</v>
          </cell>
        </row>
        <row r="363">
          <cell r="C363" t="str">
            <v>集水桝蓋</v>
          </cell>
          <cell r="D363" t="str">
            <v>鋳鉄製  600角  防水･防臭型</v>
          </cell>
          <cell r="E363">
            <v>1</v>
          </cell>
          <cell r="F363" t="str">
            <v>箇所</v>
          </cell>
          <cell r="H363">
            <v>0</v>
          </cell>
        </row>
        <row r="364">
          <cell r="C364" t="str">
            <v>配線ﾋﾟｯﾄ蓋</v>
          </cell>
          <cell r="D364" t="str">
            <v>厚3.2  CPL既製品W=200  ｱﾙﾐ枠共</v>
          </cell>
          <cell r="E364">
            <v>120</v>
          </cell>
          <cell r="F364" t="str">
            <v>ｍ</v>
          </cell>
          <cell r="H364">
            <v>0</v>
          </cell>
        </row>
        <row r="365">
          <cell r="C365" t="str">
            <v>ﾎﾞｰﾄﾞ出隅</v>
          </cell>
          <cell r="D365" t="str">
            <v>亜鉛鉄板製</v>
          </cell>
          <cell r="E365">
            <v>604</v>
          </cell>
          <cell r="F365" t="str">
            <v>ｍ</v>
          </cell>
          <cell r="H365">
            <v>0</v>
          </cell>
        </row>
        <row r="366">
          <cell r="C366" t="str">
            <v>軽量鉄骨壁下地</v>
          </cell>
          <cell r="D366" t="str">
            <v>65形、@450</v>
          </cell>
          <cell r="E366">
            <v>1832</v>
          </cell>
          <cell r="F366" t="str">
            <v>㎡</v>
          </cell>
          <cell r="H366">
            <v>0</v>
          </cell>
        </row>
        <row r="367">
          <cell r="C367" t="str">
            <v>ﾗｲﾆﾝｸﾞ  軽量鉄骨壁下地</v>
          </cell>
          <cell r="D367" t="str">
            <v>65形、@450</v>
          </cell>
          <cell r="E367">
            <v>56.7</v>
          </cell>
          <cell r="F367" t="str">
            <v>㎡</v>
          </cell>
          <cell r="H367">
            <v>0</v>
          </cell>
        </row>
        <row r="368">
          <cell r="C368" t="str">
            <v>開口部等補強</v>
          </cell>
          <cell r="D368" t="str">
            <v>壁用</v>
          </cell>
          <cell r="E368" t="str">
            <v>一 式</v>
          </cell>
          <cell r="H368">
            <v>1897800</v>
          </cell>
        </row>
        <row r="369">
          <cell r="C369" t="str">
            <v>軽量鉄骨天井下地</v>
          </cell>
          <cell r="D369" t="str">
            <v>19形、@225</v>
          </cell>
          <cell r="E369">
            <v>2787</v>
          </cell>
          <cell r="F369" t="str">
            <v>㎡</v>
          </cell>
          <cell r="H369">
            <v>0</v>
          </cell>
        </row>
        <row r="370">
          <cell r="C370" t="str">
            <v>軽量鉄骨天井下地</v>
          </cell>
          <cell r="D370" t="str">
            <v>19形、@300</v>
          </cell>
          <cell r="E370">
            <v>10</v>
          </cell>
          <cell r="F370" t="str">
            <v>㎡</v>
          </cell>
          <cell r="H370">
            <v>0</v>
          </cell>
        </row>
        <row r="371">
          <cell r="C371" t="str">
            <v>軽量鉄骨天井下地</v>
          </cell>
          <cell r="D371" t="str">
            <v>19形、@360</v>
          </cell>
          <cell r="E371">
            <v>313</v>
          </cell>
          <cell r="F371" t="str">
            <v>㎡</v>
          </cell>
          <cell r="H371">
            <v>0</v>
          </cell>
        </row>
        <row r="372">
          <cell r="C372" t="str">
            <v>開口部等補強</v>
          </cell>
          <cell r="D372" t="str">
            <v>天井用</v>
          </cell>
          <cell r="E372" t="str">
            <v>一 式</v>
          </cell>
          <cell r="H372">
            <v>1796900</v>
          </cell>
        </row>
        <row r="373">
          <cell r="C373" t="str">
            <v>天井下地用ｲﾝｻｰﾄ</v>
          </cell>
          <cell r="D373" t="str">
            <v>鋳鉄</v>
          </cell>
          <cell r="E373" t="str">
            <v>一 式</v>
          </cell>
          <cell r="H373">
            <v>845400</v>
          </cell>
        </row>
        <row r="374">
          <cell r="C374" t="str">
            <v>廻縁</v>
          </cell>
          <cell r="D374" t="str">
            <v>塩ビ  化粧石膏ﾎﾞｰﾄﾞ用</v>
          </cell>
          <cell r="E374">
            <v>2216</v>
          </cell>
          <cell r="F374" t="str">
            <v>ｍ</v>
          </cell>
          <cell r="H374">
            <v>0</v>
          </cell>
        </row>
        <row r="375">
          <cell r="C375" t="str">
            <v>廻縁</v>
          </cell>
          <cell r="D375" t="str">
            <v>塩ビ  岩綿吸音板用</v>
          </cell>
          <cell r="E375">
            <v>133</v>
          </cell>
          <cell r="F375" t="str">
            <v>ｍ</v>
          </cell>
          <cell r="H375">
            <v>0</v>
          </cell>
        </row>
        <row r="376">
          <cell r="C376" t="str">
            <v>軽量鉄骨下り天井下地</v>
          </cell>
          <cell r="D376" t="str">
            <v>19形</v>
          </cell>
          <cell r="E376">
            <v>20</v>
          </cell>
          <cell r="F376" t="str">
            <v>㎡</v>
          </cell>
          <cell r="H376">
            <v>0</v>
          </cell>
        </row>
        <row r="377">
          <cell r="C377" t="str">
            <v>下り天井見切縁</v>
          </cell>
          <cell r="D377" t="str">
            <v>塩ビ</v>
          </cell>
          <cell r="E377">
            <v>42.2</v>
          </cell>
          <cell r="F377" t="str">
            <v>ｍ</v>
          </cell>
          <cell r="H377">
            <v>0</v>
          </cell>
        </row>
        <row r="378">
          <cell r="C378" t="str">
            <v>下り天井見切縁</v>
          </cell>
          <cell r="D378" t="str">
            <v>ｱﾙﾐ  15X25</v>
          </cell>
          <cell r="E378">
            <v>15.1</v>
          </cell>
          <cell r="F378" t="str">
            <v>ｍ</v>
          </cell>
          <cell r="H378">
            <v>0</v>
          </cell>
        </row>
        <row r="379">
          <cell r="C379" t="str">
            <v>階段手摺</v>
          </cell>
          <cell r="D379" t="str">
            <v>H=1100  平部
手摺:ﾋﾞﾆｰﾙ製φ34</v>
          </cell>
          <cell r="E379">
            <v>1.2</v>
          </cell>
          <cell r="F379" t="str">
            <v>ｍ</v>
          </cell>
          <cell r="H379">
            <v>0</v>
          </cell>
        </row>
        <row r="380">
          <cell r="C380" t="str">
            <v>階段手摺</v>
          </cell>
          <cell r="D380" t="str">
            <v>H=900  段部
手摺:ﾋﾞﾆｰﾙ製φ34</v>
          </cell>
          <cell r="E380">
            <v>62.8</v>
          </cell>
          <cell r="F380" t="str">
            <v>ｍ</v>
          </cell>
          <cell r="H380">
            <v>0</v>
          </cell>
        </row>
        <row r="381">
          <cell r="C381" t="str">
            <v>階段壁付手摺</v>
          </cell>
          <cell r="D381" t="str">
            <v>壁ﾌﾞﾗｹｯﾄ亜鉛ﾀﾞｲｶｽﾄ@1000  ﾋﾞﾆｰﾙ製φ34</v>
          </cell>
          <cell r="E381">
            <v>87.4</v>
          </cell>
          <cell r="F381" t="str">
            <v>ｍ</v>
          </cell>
          <cell r="H381">
            <v>0</v>
          </cell>
        </row>
        <row r="382">
          <cell r="C382" t="str">
            <v>ﾗｳﾝｼﾞ  手摺</v>
          </cell>
          <cell r="D382" t="str">
            <v>H=1100  手摺:SUS304  φ38X1.5</v>
          </cell>
          <cell r="E382">
            <v>5.8</v>
          </cell>
          <cell r="F382" t="str">
            <v>ｍ</v>
          </cell>
          <cell r="H382">
            <v>0</v>
          </cell>
        </row>
        <row r="383">
          <cell r="C383" t="str">
            <v>同上手摺下見切金物</v>
          </cell>
          <cell r="D383" t="str">
            <v>SUS304  30X30X1.5  HL</v>
          </cell>
          <cell r="E383">
            <v>5.8</v>
          </cell>
          <cell r="F383" t="str">
            <v>ｍ</v>
          </cell>
          <cell r="H383">
            <v>0</v>
          </cell>
        </row>
        <row r="384">
          <cell r="C384" t="str">
            <v>暗幕ﾎﾞｯｸｽ</v>
          </cell>
          <cell r="D384" t="str">
            <v>ｱﾙﾐ既製品  150X80 糸=370下地金物共</v>
          </cell>
          <cell r="E384">
            <v>21.4</v>
          </cell>
          <cell r="F384" t="str">
            <v>ｍ</v>
          </cell>
          <cell r="H384">
            <v>0</v>
          </cell>
        </row>
        <row r="385">
          <cell r="C385" t="str">
            <v>ｽｸﾘｰﾝﾎﾞｯｸｽ</v>
          </cell>
          <cell r="D385" t="str">
            <v>ｱﾙﾐ既製品  150X80 糸=370  下地金物共</v>
          </cell>
          <cell r="E385">
            <v>9</v>
          </cell>
          <cell r="F385" t="str">
            <v>ｍ</v>
          </cell>
          <cell r="H385">
            <v>0</v>
          </cell>
        </row>
        <row r="386">
          <cell r="C386" t="str">
            <v>ｻｯｼｭ取合方立</v>
          </cell>
          <cell r="D386" t="str">
            <v>129X85  ｽﾁｰﾙPL-1.6+PL-2.3</v>
          </cell>
          <cell r="E386">
            <v>10.199999999999999</v>
          </cell>
          <cell r="F386" t="str">
            <v>ｍ</v>
          </cell>
          <cell r="H386">
            <v>0</v>
          </cell>
        </row>
        <row r="387">
          <cell r="C387" t="str">
            <v>ﾃﾚﾋﾞﾊﾝｶﾞｰ</v>
          </cell>
          <cell r="D387" t="str">
            <v>既製品</v>
          </cell>
          <cell r="E387">
            <v>6</v>
          </cell>
          <cell r="F387" t="str">
            <v>箇所</v>
          </cell>
          <cell r="H387">
            <v>0</v>
          </cell>
        </row>
        <row r="388">
          <cell r="C388" t="str">
            <v>吊ﾘﾌｯｸ</v>
          </cell>
          <cell r="D388" t="str">
            <v>φ22  3t用</v>
          </cell>
          <cell r="E388">
            <v>1</v>
          </cell>
          <cell r="F388" t="str">
            <v>箇所</v>
          </cell>
          <cell r="H388">
            <v>0</v>
          </cell>
        </row>
        <row r="389">
          <cell r="C389" t="str">
            <v>流し前水切</v>
          </cell>
          <cell r="D389" t="str">
            <v>W=150  L=600  SUS304  厚0.6加工  HL</v>
          </cell>
          <cell r="E389">
            <v>8</v>
          </cell>
          <cell r="F389" t="str">
            <v>箇所</v>
          </cell>
          <cell r="H389">
            <v>0</v>
          </cell>
        </row>
        <row r="390">
          <cell r="C390" t="str">
            <v>流し前水切</v>
          </cell>
          <cell r="D390" t="str">
            <v>W=150  L=800  SUS304  厚0.6加工  HL</v>
          </cell>
          <cell r="E390">
            <v>2</v>
          </cell>
          <cell r="F390" t="str">
            <v>箇所</v>
          </cell>
          <cell r="H390">
            <v>0</v>
          </cell>
        </row>
        <row r="391">
          <cell r="C391" t="str">
            <v>流し前水切</v>
          </cell>
          <cell r="D391" t="str">
            <v>W=150  L=900  SUS304  厚0.6加工  HL</v>
          </cell>
          <cell r="E391">
            <v>1</v>
          </cell>
          <cell r="F391" t="str">
            <v>箇所</v>
          </cell>
          <cell r="H391">
            <v>0</v>
          </cell>
        </row>
        <row r="392">
          <cell r="C392" t="str">
            <v>流し前水切</v>
          </cell>
          <cell r="D392" t="str">
            <v>W=150  L=1000  SUS304  厚0.6加工  HL</v>
          </cell>
          <cell r="E392">
            <v>1</v>
          </cell>
          <cell r="F392" t="str">
            <v>箇所</v>
          </cell>
          <cell r="H392">
            <v>0</v>
          </cell>
        </row>
        <row r="393">
          <cell r="C393" t="str">
            <v>流し前水切</v>
          </cell>
          <cell r="D393" t="str">
            <v>W=150  L=1200  SUS304  厚0.6加工  HL</v>
          </cell>
          <cell r="E393">
            <v>7</v>
          </cell>
          <cell r="F393" t="str">
            <v>箇所</v>
          </cell>
          <cell r="H393">
            <v>0</v>
          </cell>
        </row>
        <row r="394">
          <cell r="C394" t="str">
            <v>流し前水切</v>
          </cell>
          <cell r="D394" t="str">
            <v>W=150  L=1500  SUS304  厚0.6加工  HL</v>
          </cell>
          <cell r="E394">
            <v>1</v>
          </cell>
          <cell r="F394" t="str">
            <v>箇所</v>
          </cell>
          <cell r="H394">
            <v>0</v>
          </cell>
        </row>
        <row r="395">
          <cell r="C395" t="str">
            <v>流し前水切</v>
          </cell>
          <cell r="D395" t="str">
            <v>W=150  L=1800  SUS304  厚0.6加工  HL</v>
          </cell>
          <cell r="E395">
            <v>1</v>
          </cell>
          <cell r="F395" t="str">
            <v>箇所</v>
          </cell>
          <cell r="H395">
            <v>0</v>
          </cell>
        </row>
        <row r="396">
          <cell r="C396" t="str">
            <v>流し前水切</v>
          </cell>
          <cell r="D396" t="str">
            <v>W=250  L=1800  SUS304  厚0.6加工  HL</v>
          </cell>
          <cell r="E396">
            <v>7</v>
          </cell>
          <cell r="F396" t="str">
            <v>箇所</v>
          </cell>
          <cell r="H396">
            <v>0</v>
          </cell>
        </row>
        <row r="397">
          <cell r="C397" t="str">
            <v>外壁貫通孔</v>
          </cell>
          <cell r="D397" t="str">
            <v>VU75A  L=590  下部  ｸｰﾗｰｷｬｯﾌﾟ･ﾍﾞﾝﾄｷｬｯﾌﾟ共</v>
          </cell>
          <cell r="E397">
            <v>6</v>
          </cell>
          <cell r="F397" t="str">
            <v>箇所</v>
          </cell>
          <cell r="H397">
            <v>0</v>
          </cell>
        </row>
        <row r="398">
          <cell r="C398" t="str">
            <v>外壁貫通孔</v>
          </cell>
          <cell r="D398" t="str">
            <v>VU75A  L=1050  上部  ｸｰﾗｰｷｬｯﾌﾟﾟ共</v>
          </cell>
          <cell r="E398">
            <v>6</v>
          </cell>
          <cell r="F398" t="str">
            <v>箇所</v>
          </cell>
          <cell r="H398">
            <v>0</v>
          </cell>
        </row>
        <row r="399">
          <cell r="C399" t="str">
            <v>天井点検口</v>
          </cell>
          <cell r="D399" t="str">
            <v>450角　材工共　　　　　　　　　　</v>
          </cell>
          <cell r="E399">
            <v>118</v>
          </cell>
          <cell r="F399" t="str">
            <v>箇所</v>
          </cell>
          <cell r="H399">
            <v>0</v>
          </cell>
        </row>
        <row r="400">
          <cell r="C400" t="str">
            <v>天井点検口</v>
          </cell>
          <cell r="D400" t="str">
            <v>600角　材工共　　　　　　　　　　</v>
          </cell>
          <cell r="E400">
            <v>43</v>
          </cell>
          <cell r="F400" t="str">
            <v>箇所</v>
          </cell>
          <cell r="H400">
            <v>0</v>
          </cell>
        </row>
        <row r="401">
          <cell r="C401" t="str">
            <v>（内　部）小　計</v>
          </cell>
          <cell r="H401">
            <v>4540100</v>
          </cell>
        </row>
        <row r="403">
          <cell r="C403" t="str">
            <v>小　計</v>
          </cell>
          <cell r="H403">
            <v>4540100</v>
          </cell>
        </row>
        <row r="405">
          <cell r="B405" t="str">
            <v>（13）左　官</v>
          </cell>
        </row>
        <row r="406">
          <cell r="C406" t="str">
            <v>（外　部）</v>
          </cell>
        </row>
        <row r="407">
          <cell r="C407" t="str">
            <v>床ｺﾝｸﾘｰﾄこて仕上げ</v>
          </cell>
          <cell r="D407" t="str">
            <v>仕上げのまま</v>
          </cell>
          <cell r="E407">
            <v>120</v>
          </cell>
          <cell r="F407" t="str">
            <v>㎡</v>
          </cell>
          <cell r="H407">
            <v>0</v>
          </cell>
        </row>
        <row r="408">
          <cell r="C408" t="str">
            <v>床ｺﾝｸﾘｰﾄこて仕上げ</v>
          </cell>
          <cell r="D408" t="str">
            <v>薄物仕上げ</v>
          </cell>
          <cell r="E408">
            <v>46.5</v>
          </cell>
          <cell r="F408" t="str">
            <v>㎡</v>
          </cell>
          <cell r="H408">
            <v>0</v>
          </cell>
        </row>
        <row r="409">
          <cell r="C409" t="str">
            <v>床ｺﾝｸﾘｰﾄこて仕上げ</v>
          </cell>
          <cell r="D409" t="str">
            <v>厚物仕上げ  (防水下)</v>
          </cell>
          <cell r="E409">
            <v>813</v>
          </cell>
          <cell r="F409" t="str">
            <v>㎡</v>
          </cell>
          <cell r="H409">
            <v>0</v>
          </cell>
        </row>
        <row r="410">
          <cell r="C410" t="str">
            <v>床ﾓﾙﾀﾙ塗</v>
          </cell>
          <cell r="E410">
            <v>42.7</v>
          </cell>
          <cell r="F410" t="str">
            <v>㎡</v>
          </cell>
          <cell r="H410">
            <v>0</v>
          </cell>
        </row>
        <row r="411">
          <cell r="C411" t="str">
            <v>床ﾓﾙﾀﾙ塗</v>
          </cell>
          <cell r="D411" t="str">
            <v>厚60</v>
          </cell>
          <cell r="E411">
            <v>91.8</v>
          </cell>
          <cell r="F411" t="str">
            <v>㎡</v>
          </cell>
          <cell r="H411">
            <v>0</v>
          </cell>
        </row>
        <row r="412">
          <cell r="C412" t="str">
            <v>床ﾀｲﾙ下地ﾓﾙﾀﾙ塗</v>
          </cell>
          <cell r="D412" t="str">
            <v>300角ﾀｲﾙ下</v>
          </cell>
          <cell r="E412">
            <v>47.4</v>
          </cell>
          <cell r="F412" t="str">
            <v>㎡</v>
          </cell>
          <cell r="H412">
            <v>0</v>
          </cell>
        </row>
        <row r="413">
          <cell r="C413" t="str">
            <v>立下りﾀｲﾙ下地ﾓﾙﾀﾙ塗</v>
          </cell>
          <cell r="D413" t="str">
            <v>300角ﾀｲﾙ下</v>
          </cell>
          <cell r="E413">
            <v>3</v>
          </cell>
          <cell r="F413" t="str">
            <v>㎡</v>
          </cell>
          <cell r="H413">
            <v>0</v>
          </cell>
        </row>
        <row r="414">
          <cell r="C414" t="str">
            <v>階段仕上げﾓﾙﾀﾙ塗</v>
          </cell>
          <cell r="D414" t="str">
            <v>厚50</v>
          </cell>
          <cell r="E414">
            <v>54.9</v>
          </cell>
          <cell r="F414" t="str">
            <v>㎡</v>
          </cell>
          <cell r="H414">
            <v>0</v>
          </cell>
        </row>
        <row r="415">
          <cell r="C415" t="str">
            <v>幅木 ﾓﾙﾀﾙ塗</v>
          </cell>
          <cell r="D415" t="str">
            <v>H=100</v>
          </cell>
          <cell r="E415">
            <v>35.4</v>
          </cell>
          <cell r="F415" t="str">
            <v>ｍ</v>
          </cell>
          <cell r="H415">
            <v>0</v>
          </cell>
        </row>
        <row r="416">
          <cell r="C416" t="str">
            <v>建具周囲モルタル充てん</v>
          </cell>
          <cell r="D416" t="str">
            <v>防水モルタル</v>
          </cell>
          <cell r="E416">
            <v>1028</v>
          </cell>
          <cell r="F416" t="str">
            <v>ｍ</v>
          </cell>
          <cell r="H416">
            <v>0</v>
          </cell>
        </row>
        <row r="417">
          <cell r="C417" t="str">
            <v>下地調整塗材塗り</v>
          </cell>
          <cell r="E417">
            <v>3604</v>
          </cell>
          <cell r="F417" t="str">
            <v>㎡</v>
          </cell>
          <cell r="H417">
            <v>0</v>
          </cell>
        </row>
        <row r="418">
          <cell r="C418" t="str">
            <v>（外　部）小　計</v>
          </cell>
          <cell r="H418">
            <v>0</v>
          </cell>
        </row>
        <row r="420">
          <cell r="C420" t="str">
            <v>（内　部）</v>
          </cell>
        </row>
        <row r="421">
          <cell r="C421" t="str">
            <v>床ｺﾝｸﾘｰﾄ木こて仕上げ</v>
          </cell>
          <cell r="D421" t="str">
            <v>仕上げのまま</v>
          </cell>
          <cell r="E421">
            <v>414</v>
          </cell>
          <cell r="F421" t="str">
            <v>㎡</v>
          </cell>
          <cell r="H421">
            <v>0</v>
          </cell>
        </row>
        <row r="422">
          <cell r="C422" t="str">
            <v>床ｺﾝｸﾘｰﾄこて仕上げ</v>
          </cell>
          <cell r="D422" t="str">
            <v>仕上げのまま</v>
          </cell>
          <cell r="E422">
            <v>672</v>
          </cell>
          <cell r="F422" t="str">
            <v>㎡</v>
          </cell>
          <cell r="H422">
            <v>0</v>
          </cell>
        </row>
        <row r="423">
          <cell r="C423" t="str">
            <v>床ｺﾝｸﾘｰﾄこて仕上げ</v>
          </cell>
          <cell r="D423" t="str">
            <v>薄物仕上げ</v>
          </cell>
          <cell r="E423">
            <v>2962</v>
          </cell>
          <cell r="F423" t="str">
            <v>㎡</v>
          </cell>
          <cell r="H423">
            <v>0</v>
          </cell>
        </row>
        <row r="424">
          <cell r="C424" t="str">
            <v>床ｺﾝｸﾘｰﾄこて仕上げ</v>
          </cell>
          <cell r="D424" t="str">
            <v>厚物仕上げ</v>
          </cell>
          <cell r="E424">
            <v>209</v>
          </cell>
          <cell r="F424" t="str">
            <v>㎡</v>
          </cell>
          <cell r="H424">
            <v>0</v>
          </cell>
        </row>
        <row r="425">
          <cell r="C425" t="str">
            <v>床ｺﾝｸﾘｰﾄこて仕上げ</v>
          </cell>
          <cell r="D425" t="str">
            <v>W=200  塗膜防水下</v>
          </cell>
          <cell r="E425">
            <v>120</v>
          </cell>
          <cell r="F425" t="str">
            <v>ｍ</v>
          </cell>
          <cell r="H425">
            <v>0</v>
          </cell>
        </row>
        <row r="426">
          <cell r="C426" t="str">
            <v>階段防塵下地モルタル塗</v>
          </cell>
          <cell r="E426">
            <v>3</v>
          </cell>
          <cell r="F426" t="str">
            <v>㎡</v>
          </cell>
          <cell r="H426">
            <v>0</v>
          </cell>
        </row>
        <row r="427">
          <cell r="C427" t="str">
            <v>階段張物下地モルタル塗</v>
          </cell>
          <cell r="E427">
            <v>1.1000000000000001</v>
          </cell>
          <cell r="F427" t="str">
            <v>㎡</v>
          </cell>
          <cell r="H427">
            <v>0</v>
          </cell>
        </row>
        <row r="428">
          <cell r="C428" t="str">
            <v>階段張物下地モルタル塗</v>
          </cell>
          <cell r="D428" t="str">
            <v>厚60</v>
          </cell>
          <cell r="E428">
            <v>157</v>
          </cell>
          <cell r="F428" t="str">
            <v>㎡</v>
          </cell>
          <cell r="H428">
            <v>0</v>
          </cell>
        </row>
        <row r="429">
          <cell r="C429" t="str">
            <v>床ﾀｲﾙ下地ﾓﾙﾀﾙ塗</v>
          </cell>
          <cell r="D429" t="str">
            <v>ﾀｲﾙ下</v>
          </cell>
          <cell r="E429">
            <v>84</v>
          </cell>
          <cell r="F429" t="str">
            <v>㎡</v>
          </cell>
          <cell r="H429">
            <v>0</v>
          </cell>
        </row>
        <row r="430">
          <cell r="C430" t="str">
            <v>壁ﾀｲﾙ下地ﾓﾙﾀﾙ塗</v>
          </cell>
          <cell r="D430" t="str">
            <v>ﾀｲﾙ下</v>
          </cell>
          <cell r="E430">
            <v>546</v>
          </cell>
          <cell r="F430" t="str">
            <v>㎡</v>
          </cell>
          <cell r="H430">
            <v>0</v>
          </cell>
        </row>
        <row r="431">
          <cell r="C431" t="str">
            <v>床防水ﾓﾙﾀﾙ塗</v>
          </cell>
          <cell r="E431">
            <v>8.1999999999999993</v>
          </cell>
          <cell r="F431" t="str">
            <v>㎡</v>
          </cell>
          <cell r="H431">
            <v>0</v>
          </cell>
        </row>
        <row r="432">
          <cell r="C432" t="str">
            <v>立上ﾘ防水ﾓﾙﾀﾙ塗</v>
          </cell>
          <cell r="E432">
            <v>33.1</v>
          </cell>
          <cell r="F432" t="str">
            <v>㎡</v>
          </cell>
          <cell r="H432">
            <v>0</v>
          </cell>
        </row>
        <row r="433">
          <cell r="C433" t="str">
            <v>排水溝防水ﾓﾙﾀﾙ塗</v>
          </cell>
          <cell r="D433" t="str">
            <v>200x150  糸=500</v>
          </cell>
          <cell r="E433">
            <v>39.200000000000003</v>
          </cell>
          <cell r="F433" t="str">
            <v>ｍ</v>
          </cell>
          <cell r="H433">
            <v>0</v>
          </cell>
        </row>
        <row r="434">
          <cell r="C434" t="str">
            <v>建具周囲モルタル充てん</v>
          </cell>
          <cell r="E434">
            <v>189</v>
          </cell>
          <cell r="F434" t="str">
            <v>ｍ</v>
          </cell>
          <cell r="H434">
            <v>0</v>
          </cell>
        </row>
        <row r="435">
          <cell r="C435" t="str">
            <v>下地調整塗材塗り</v>
          </cell>
          <cell r="D435" t="str">
            <v>内壁，C-2</v>
          </cell>
          <cell r="E435">
            <v>2554</v>
          </cell>
          <cell r="F435" t="str">
            <v>㎡</v>
          </cell>
          <cell r="H435">
            <v>0</v>
          </cell>
        </row>
        <row r="436">
          <cell r="C436" t="str">
            <v>（内　部）小　計</v>
          </cell>
          <cell r="H436">
            <v>0</v>
          </cell>
        </row>
        <row r="438">
          <cell r="C438" t="str">
            <v>小　計</v>
          </cell>
          <cell r="H438">
            <v>0</v>
          </cell>
        </row>
        <row r="440">
          <cell r="B440" t="str">
            <v>（14）建　具</v>
          </cell>
        </row>
        <row r="441">
          <cell r="C441" t="str">
            <v>ｱﾙﾐﾆｳﾑ製建具製品代</v>
          </cell>
          <cell r="E441" t="str">
            <v>一　式</v>
          </cell>
          <cell r="H441">
            <v>30213300</v>
          </cell>
        </row>
        <row r="442">
          <cell r="C442" t="str">
            <v>ｱﾙﾐﾆｳﾑ製建具取付調整</v>
          </cell>
          <cell r="E442" t="str">
            <v>一 式</v>
          </cell>
          <cell r="H442">
            <v>1142800</v>
          </cell>
        </row>
        <row r="443">
          <cell r="C443" t="str">
            <v>ｱﾙﾐﾆｳﾑ製建具運搬</v>
          </cell>
          <cell r="E443" t="str">
            <v>一 式</v>
          </cell>
          <cell r="H443">
            <v>185000</v>
          </cell>
        </row>
        <row r="444">
          <cell r="C444" t="str">
            <v>鋼製建具製品代</v>
          </cell>
          <cell r="E444" t="str">
            <v>一 式</v>
          </cell>
          <cell r="H444">
            <v>8326000</v>
          </cell>
        </row>
        <row r="445">
          <cell r="C445" t="str">
            <v>鋼製建具取付調整</v>
          </cell>
          <cell r="E445" t="str">
            <v>一 式</v>
          </cell>
          <cell r="H445">
            <v>2809500</v>
          </cell>
        </row>
        <row r="446">
          <cell r="C446" t="str">
            <v>鋼製建具運搬</v>
          </cell>
          <cell r="E446" t="str">
            <v>一 式</v>
          </cell>
          <cell r="H446">
            <v>721500</v>
          </cell>
        </row>
        <row r="447">
          <cell r="C447" t="str">
            <v>軽量鋼製建具製品代</v>
          </cell>
          <cell r="E447" t="str">
            <v>一 式</v>
          </cell>
          <cell r="H447">
            <v>7327100</v>
          </cell>
        </row>
        <row r="448">
          <cell r="C448" t="str">
            <v>軽量鋼製建具取付調整</v>
          </cell>
          <cell r="E448" t="str">
            <v>一 式</v>
          </cell>
          <cell r="H448">
            <v>1463900</v>
          </cell>
        </row>
        <row r="449">
          <cell r="C449" t="str">
            <v>軽量鋼製建具運搬</v>
          </cell>
          <cell r="E449" t="str">
            <v>一 式</v>
          </cell>
          <cell r="H449">
            <v>500100</v>
          </cell>
        </row>
        <row r="450">
          <cell r="C450" t="str">
            <v>ｱﾙﾐｶｰﾃﾝｳｫｰﾙ製品代</v>
          </cell>
          <cell r="E450" t="str">
            <v>一 式</v>
          </cell>
          <cell r="H450">
            <v>25587700</v>
          </cell>
        </row>
        <row r="451">
          <cell r="C451" t="str">
            <v>ｱﾙﾐｶｰﾃﾝｳｫｰﾙ取付調整</v>
          </cell>
          <cell r="E451" t="str">
            <v>一 式</v>
          </cell>
          <cell r="H451">
            <v>8723500</v>
          </cell>
        </row>
        <row r="452">
          <cell r="C452" t="str">
            <v>ｱﾙﾐｶｰﾃﾝｳｫｰﾙ運搬</v>
          </cell>
          <cell r="E452" t="str">
            <v>一 式</v>
          </cell>
          <cell r="H452">
            <v>760000</v>
          </cell>
        </row>
        <row r="453">
          <cell r="C453" t="str">
            <v>小　計</v>
          </cell>
          <cell r="H453">
            <v>87760400</v>
          </cell>
        </row>
        <row r="455">
          <cell r="B455" t="str">
            <v>（15）ガラス</v>
          </cell>
        </row>
        <row r="456">
          <cell r="C456" t="str">
            <v>型板ガラス</v>
          </cell>
          <cell r="D456" t="str">
            <v>厚4.0
2.18㎡以下 特寸</v>
          </cell>
          <cell r="E456">
            <v>13.6</v>
          </cell>
          <cell r="F456" t="str">
            <v>㎡</v>
          </cell>
          <cell r="H456">
            <v>0</v>
          </cell>
        </row>
        <row r="457">
          <cell r="C457" t="str">
            <v>型板ガラス</v>
          </cell>
          <cell r="D457" t="str">
            <v>厚6.0
2.18㎡以下 特寸</v>
          </cell>
          <cell r="E457">
            <v>14</v>
          </cell>
          <cell r="F457" t="str">
            <v>㎡</v>
          </cell>
          <cell r="H457">
            <v>0</v>
          </cell>
        </row>
        <row r="458">
          <cell r="C458" t="str">
            <v>フロート板ガラス</v>
          </cell>
          <cell r="D458" t="str">
            <v>厚5.0
2.18㎡以下 特寸</v>
          </cell>
          <cell r="E458">
            <v>442</v>
          </cell>
          <cell r="F458" t="str">
            <v>㎡</v>
          </cell>
          <cell r="H458">
            <v>0</v>
          </cell>
        </row>
        <row r="459">
          <cell r="C459" t="str">
            <v>網入り型板ガラス</v>
          </cell>
          <cell r="D459" t="str">
            <v>厚6.8
2.18㎡以下 特寸</v>
          </cell>
          <cell r="E459">
            <v>12</v>
          </cell>
          <cell r="F459" t="str">
            <v>㎡</v>
          </cell>
          <cell r="H459">
            <v>0</v>
          </cell>
        </row>
        <row r="460">
          <cell r="C460" t="str">
            <v>網入磨板ガラス</v>
          </cell>
          <cell r="D460" t="str">
            <v>厚6.8
2.18㎡以下 特寸</v>
          </cell>
          <cell r="E460">
            <v>20.2</v>
          </cell>
          <cell r="F460" t="str">
            <v>㎡</v>
          </cell>
          <cell r="H460">
            <v>0</v>
          </cell>
        </row>
        <row r="461">
          <cell r="C461" t="str">
            <v>熱線吸収板ガラス</v>
          </cell>
          <cell r="D461" t="str">
            <v>厚5.0
2.18㎡以下 特寸</v>
          </cell>
          <cell r="E461">
            <v>125</v>
          </cell>
          <cell r="F461" t="str">
            <v>㎡</v>
          </cell>
          <cell r="H461">
            <v>0</v>
          </cell>
        </row>
        <row r="462">
          <cell r="C462" t="str">
            <v>熱線吸収網入磨板ガラス</v>
          </cell>
          <cell r="D462" t="str">
            <v>厚6.8
2.18㎡以下 特寸</v>
          </cell>
          <cell r="E462">
            <v>20.399999999999999</v>
          </cell>
          <cell r="F462" t="str">
            <v>㎡</v>
          </cell>
          <cell r="H462">
            <v>0</v>
          </cell>
        </row>
        <row r="463">
          <cell r="C463" t="str">
            <v>強化ガラス</v>
          </cell>
          <cell r="D463" t="str">
            <v>厚5.0
2.0㎡以下 特寸</v>
          </cell>
          <cell r="E463">
            <v>11.3</v>
          </cell>
          <cell r="F463" t="str">
            <v>㎡</v>
          </cell>
          <cell r="H463">
            <v>0</v>
          </cell>
        </row>
        <row r="464">
          <cell r="C464" t="str">
            <v>強化ガラス</v>
          </cell>
          <cell r="D464" t="str">
            <v>厚6.0
2.0㎡以下 特寸</v>
          </cell>
          <cell r="E464">
            <v>3.1</v>
          </cell>
          <cell r="F464" t="str">
            <v>㎡</v>
          </cell>
          <cell r="H464">
            <v>0</v>
          </cell>
        </row>
        <row r="465">
          <cell r="C465" t="str">
            <v>強化ガラス</v>
          </cell>
          <cell r="D465" t="str">
            <v>厚6.0
4.0㎡以下 特寸</v>
          </cell>
          <cell r="E465">
            <v>14.1</v>
          </cell>
          <cell r="F465" t="str">
            <v>㎡</v>
          </cell>
          <cell r="H465">
            <v>0</v>
          </cell>
        </row>
        <row r="466">
          <cell r="C466" t="str">
            <v>強化ガラス</v>
          </cell>
          <cell r="D466" t="str">
            <v>厚12
2.0㎡以下 特寸</v>
          </cell>
          <cell r="E466">
            <v>7.7</v>
          </cell>
          <cell r="F466" t="str">
            <v>㎡</v>
          </cell>
          <cell r="H466">
            <v>0</v>
          </cell>
        </row>
        <row r="467">
          <cell r="C467" t="str">
            <v>ガラス廻りシーリング</v>
          </cell>
          <cell r="D467" t="str">
            <v>両面ｼﾘｺｰﾝｼｰﾘﾝｸﾞ 5X3</v>
          </cell>
          <cell r="E467">
            <v>3017</v>
          </cell>
          <cell r="F467" t="str">
            <v>ｍ</v>
          </cell>
          <cell r="H467">
            <v>0</v>
          </cell>
        </row>
        <row r="468">
          <cell r="C468" t="str">
            <v>ガラス廻りシーリング</v>
          </cell>
          <cell r="D468" t="str">
            <v>両面ｼﾘｺｰﾝｼｰﾘﾝｸﾞ 5X3</v>
          </cell>
          <cell r="E468">
            <v>140</v>
          </cell>
          <cell r="F468" t="str">
            <v>ｍ</v>
          </cell>
          <cell r="H468">
            <v>0</v>
          </cell>
        </row>
        <row r="469">
          <cell r="C469" t="str">
            <v>ガラス廻りシーリング</v>
          </cell>
          <cell r="D469" t="str">
            <v>両面ｼﾘｺｰﾝｼｰﾘﾝｸﾞ 5X3</v>
          </cell>
          <cell r="E469">
            <v>3.5</v>
          </cell>
          <cell r="F469" t="str">
            <v>ｍ</v>
          </cell>
          <cell r="H469">
            <v>0</v>
          </cell>
        </row>
        <row r="470">
          <cell r="C470" t="str">
            <v>ガラス廻りシーリング</v>
          </cell>
          <cell r="D470" t="str">
            <v>両面ｼﾘｺｰﾝｼｰﾘﾝｸﾞ 5X3</v>
          </cell>
          <cell r="E470">
            <v>3</v>
          </cell>
          <cell r="F470" t="str">
            <v>ｍ</v>
          </cell>
          <cell r="H470">
            <v>0</v>
          </cell>
        </row>
        <row r="471">
          <cell r="C471" t="str">
            <v>衝突防止マーク</v>
          </cell>
          <cell r="E471">
            <v>8</v>
          </cell>
          <cell r="F471" t="str">
            <v>箇所</v>
          </cell>
          <cell r="H471">
            <v>0</v>
          </cell>
        </row>
        <row r="472">
          <cell r="C472" t="str">
            <v>ガラス清掃</v>
          </cell>
          <cell r="E472" t="str">
            <v>一 式</v>
          </cell>
          <cell r="H472">
            <v>485000</v>
          </cell>
        </row>
        <row r="473">
          <cell r="C473" t="str">
            <v>小　計</v>
          </cell>
          <cell r="H473">
            <v>485000</v>
          </cell>
        </row>
        <row r="475">
          <cell r="B475" t="str">
            <v>（16）塗　装</v>
          </cell>
        </row>
        <row r="476">
          <cell r="C476" t="str">
            <v>（外　部）</v>
          </cell>
        </row>
        <row r="477">
          <cell r="C477" t="str">
            <v>ウレタン樹脂塗料塗り</v>
          </cell>
          <cell r="D477" t="str">
            <v>立とい　亜鉛ﾒｯｷ面</v>
          </cell>
          <cell r="E477">
            <v>5.6</v>
          </cell>
          <cell r="F477" t="str">
            <v>㎡</v>
          </cell>
          <cell r="H477">
            <v>0</v>
          </cell>
        </row>
        <row r="478">
          <cell r="C478" t="str">
            <v>ウレタン樹脂塗料塗り</v>
          </cell>
          <cell r="D478" t="str">
            <v>鋼建面</v>
          </cell>
          <cell r="E478">
            <v>83.9</v>
          </cell>
          <cell r="F478" t="str">
            <v>㎡</v>
          </cell>
          <cell r="H478">
            <v>0</v>
          </cell>
        </row>
        <row r="479">
          <cell r="C479" t="str">
            <v>常温乾燥形 
ﾌｯ素樹脂ｴﾅﾒﾙ塗</v>
          </cell>
          <cell r="D479" t="str">
            <v>手摺  亜鉛ﾒｯｷ面</v>
          </cell>
          <cell r="E479">
            <v>202</v>
          </cell>
          <cell r="F479" t="str">
            <v>㎡</v>
          </cell>
          <cell r="H479">
            <v>0</v>
          </cell>
        </row>
        <row r="480">
          <cell r="C480" t="str">
            <v>（外　部）小　計</v>
          </cell>
          <cell r="H480">
            <v>0</v>
          </cell>
        </row>
        <row r="482">
          <cell r="C482" t="str">
            <v>（内　部）</v>
          </cell>
        </row>
        <row r="483">
          <cell r="C483" t="str">
            <v>合成樹脂エマルションペイントI種塗り(EPｰI)</v>
          </cell>
          <cell r="D483" t="str">
            <v>コンクリート面</v>
          </cell>
          <cell r="E483">
            <v>848</v>
          </cell>
          <cell r="F483" t="str">
            <v>㎡</v>
          </cell>
          <cell r="H483">
            <v>0</v>
          </cell>
        </row>
        <row r="484">
          <cell r="C484" t="str">
            <v>合成樹脂エマルションペイントI種塗り(EPｰI)</v>
          </cell>
          <cell r="D484" t="str">
            <v>ボード面</v>
          </cell>
          <cell r="E484">
            <v>3462</v>
          </cell>
          <cell r="F484" t="str">
            <v>㎡</v>
          </cell>
          <cell r="H484">
            <v>0</v>
          </cell>
        </row>
        <row r="485">
          <cell r="C485" t="str">
            <v>合成樹脂エマルションペイントI種塗り(EPｰI)</v>
          </cell>
          <cell r="D485" t="str">
            <v>ケイカル面</v>
          </cell>
          <cell r="E485">
            <v>20.399999999999999</v>
          </cell>
          <cell r="F485" t="str">
            <v>㎡</v>
          </cell>
          <cell r="H485">
            <v>0</v>
          </cell>
        </row>
        <row r="486">
          <cell r="C486" t="str">
            <v>合成樹脂エマルションペイントI種塗り(EPｰI)</v>
          </cell>
          <cell r="D486" t="str">
            <v>耐火ﾎﾞｰﾄﾞ面</v>
          </cell>
          <cell r="E486">
            <v>52.9</v>
          </cell>
          <cell r="F486" t="str">
            <v>㎡</v>
          </cell>
          <cell r="H486">
            <v>0</v>
          </cell>
        </row>
        <row r="487">
          <cell r="C487" t="str">
            <v>塩化ビニル樹脂エナメル(VE）</v>
          </cell>
          <cell r="D487" t="str">
            <v>ケイカル面</v>
          </cell>
          <cell r="E487">
            <v>25.1</v>
          </cell>
          <cell r="F487" t="str">
            <v>㎡</v>
          </cell>
          <cell r="H487">
            <v>0</v>
          </cell>
        </row>
        <row r="488">
          <cell r="C488" t="str">
            <v>合成樹脂調合ペイント塗り(SOP)</v>
          </cell>
          <cell r="D488" t="str">
            <v>鉄骨面</v>
          </cell>
          <cell r="E488">
            <v>420</v>
          </cell>
          <cell r="F488" t="str">
            <v>㎡</v>
          </cell>
          <cell r="H488">
            <v>0</v>
          </cell>
        </row>
        <row r="489">
          <cell r="C489" t="str">
            <v>合成樹脂調合ペイント塗り(SOP)</v>
          </cell>
          <cell r="D489" t="str">
            <v>鉄部</v>
          </cell>
          <cell r="E489">
            <v>41.1</v>
          </cell>
          <cell r="F489" t="str">
            <v>㎡</v>
          </cell>
          <cell r="H489">
            <v>0</v>
          </cell>
        </row>
        <row r="490">
          <cell r="C490" t="str">
            <v>合成樹脂調合ペイント塗り(SOP)</v>
          </cell>
          <cell r="D490" t="str">
            <v>木部  糸=110</v>
          </cell>
          <cell r="E490">
            <v>72.099999999999994</v>
          </cell>
          <cell r="F490" t="str">
            <v>㎡</v>
          </cell>
          <cell r="H490">
            <v>0</v>
          </cell>
        </row>
        <row r="491">
          <cell r="C491" t="str">
            <v>床防塵塗料塗ﾘ</v>
          </cell>
          <cell r="D491" t="str">
            <v>ｺﾝｸﾘｰﾄ面</v>
          </cell>
          <cell r="E491">
            <v>113</v>
          </cell>
          <cell r="F491" t="str">
            <v>㎡</v>
          </cell>
          <cell r="H491">
            <v>0</v>
          </cell>
        </row>
        <row r="492">
          <cell r="C492" t="str">
            <v>立上ﾘ防塵塗料塗ﾘ</v>
          </cell>
          <cell r="D492" t="str">
            <v>ｺﾝｸﾘｰﾄ面</v>
          </cell>
          <cell r="E492">
            <v>8.4</v>
          </cell>
          <cell r="F492" t="str">
            <v>㎡</v>
          </cell>
          <cell r="H492">
            <v>0</v>
          </cell>
        </row>
        <row r="493">
          <cell r="C493" t="str">
            <v>巾木防塵塗料塗ﾘ</v>
          </cell>
          <cell r="D493" t="str">
            <v>H=100  ｺﾝｸﾘｰﾄ面</v>
          </cell>
          <cell r="E493">
            <v>7.1</v>
          </cell>
          <cell r="F493" t="str">
            <v>㎡</v>
          </cell>
          <cell r="H493">
            <v>0</v>
          </cell>
        </row>
        <row r="494">
          <cell r="C494" t="str">
            <v>階段防塵塗料塗ﾘ</v>
          </cell>
          <cell r="D494" t="str">
            <v>ﾓﾙﾀﾙ面</v>
          </cell>
          <cell r="E494">
            <v>3</v>
          </cell>
          <cell r="F494" t="str">
            <v>㎡</v>
          </cell>
          <cell r="H494">
            <v>0</v>
          </cell>
        </row>
        <row r="495">
          <cell r="F495" t="str">
            <v>㎡</v>
          </cell>
          <cell r="H495">
            <v>0</v>
          </cell>
        </row>
        <row r="496">
          <cell r="C496" t="str">
            <v>合成樹脂調合ペイント塗り(SOP)</v>
          </cell>
          <cell r="D496" t="str">
            <v>鋼建面</v>
          </cell>
          <cell r="E496">
            <v>806</v>
          </cell>
          <cell r="F496" t="str">
            <v>㎡</v>
          </cell>
          <cell r="H496">
            <v>0</v>
          </cell>
        </row>
        <row r="497">
          <cell r="C497" t="str">
            <v>合成樹脂調合ペイント塗り(SOP)</v>
          </cell>
          <cell r="D497" t="str">
            <v>木建面</v>
          </cell>
          <cell r="E497">
            <v>46.8</v>
          </cell>
          <cell r="F497" t="str">
            <v>㎡</v>
          </cell>
          <cell r="H497">
            <v>0</v>
          </cell>
        </row>
        <row r="498">
          <cell r="C498" t="str">
            <v>（内　部）小　計</v>
          </cell>
          <cell r="H498">
            <v>0</v>
          </cell>
        </row>
        <row r="500">
          <cell r="C500" t="str">
            <v>小　計</v>
          </cell>
          <cell r="H500">
            <v>0</v>
          </cell>
        </row>
        <row r="502">
          <cell r="B502" t="str">
            <v>（17）吹付け</v>
          </cell>
        </row>
        <row r="503">
          <cell r="C503" t="str">
            <v>（外　部）</v>
          </cell>
        </row>
        <row r="504">
          <cell r="C504" t="str">
            <v>複層仕上塗材仕上げ</v>
          </cell>
          <cell r="D504" t="str">
            <v xml:space="preserve">外壁　防水型複層塗材Ｅ  </v>
          </cell>
          <cell r="E504">
            <v>637</v>
          </cell>
          <cell r="F504" t="str">
            <v>㎡</v>
          </cell>
          <cell r="H504">
            <v>0</v>
          </cell>
        </row>
        <row r="505">
          <cell r="C505" t="str">
            <v>複層仕上塗材仕上げ</v>
          </cell>
          <cell r="D505" t="str">
            <v xml:space="preserve">天端　防水型複層塗材Ｅ  </v>
          </cell>
          <cell r="E505">
            <v>46.5</v>
          </cell>
          <cell r="F505" t="str">
            <v>㎡</v>
          </cell>
          <cell r="H505">
            <v>0</v>
          </cell>
        </row>
        <row r="506">
          <cell r="C506" t="str">
            <v>薄付け仕上塗材仕上げ</v>
          </cell>
          <cell r="D506" t="str">
            <v>軒天　外装薄塗材Ｅ
(ｱｸﾘﾙﾘｼﾝ)　　</v>
          </cell>
          <cell r="E506">
            <v>96.8</v>
          </cell>
          <cell r="F506" t="str">
            <v>㎡</v>
          </cell>
          <cell r="H506">
            <v>0</v>
          </cell>
        </row>
        <row r="507">
          <cell r="C507" t="str">
            <v>（外　部）小　計</v>
          </cell>
          <cell r="H507">
            <v>0</v>
          </cell>
        </row>
        <row r="509">
          <cell r="C509" t="str">
            <v>（内　部）</v>
          </cell>
        </row>
        <row r="510">
          <cell r="C510" t="str">
            <v>薄付け仕上塗材仕上げ</v>
          </cell>
          <cell r="D510" t="str">
            <v>内装薄塗材Ｅ  コンクリート面</v>
          </cell>
          <cell r="E510">
            <v>538</v>
          </cell>
          <cell r="F510" t="str">
            <v>㎡</v>
          </cell>
          <cell r="H510">
            <v>0</v>
          </cell>
        </row>
        <row r="511">
          <cell r="C511" t="str">
            <v>薄付け仕上塗材仕上げ</v>
          </cell>
          <cell r="D511" t="str">
            <v xml:space="preserve">内装薄塗材Ｅ  ボード面  </v>
          </cell>
          <cell r="E511">
            <v>216</v>
          </cell>
          <cell r="F511" t="str">
            <v>㎡</v>
          </cell>
          <cell r="H511">
            <v>0</v>
          </cell>
        </row>
        <row r="512">
          <cell r="C512" t="str">
            <v>薄付け仕上塗材仕上げ</v>
          </cell>
          <cell r="D512" t="str">
            <v>内装薄塗材E  ケイカル面</v>
          </cell>
          <cell r="E512">
            <v>3.4</v>
          </cell>
          <cell r="F512" t="str">
            <v>㎡</v>
          </cell>
          <cell r="H512">
            <v>0</v>
          </cell>
        </row>
        <row r="513">
          <cell r="C513" t="str">
            <v>ﾊﾟｰﾗｲﾄ吹付</v>
          </cell>
          <cell r="D513" t="str">
            <v>コンクリート面　天井</v>
          </cell>
          <cell r="E513">
            <v>632</v>
          </cell>
          <cell r="F513" t="str">
            <v>㎡</v>
          </cell>
          <cell r="H513">
            <v>0</v>
          </cell>
        </row>
        <row r="514">
          <cell r="C514" t="str">
            <v>（内　部）小　計</v>
          </cell>
          <cell r="H514">
            <v>0</v>
          </cell>
        </row>
        <row r="516">
          <cell r="C516" t="str">
            <v>小　計</v>
          </cell>
          <cell r="H516">
            <v>0</v>
          </cell>
        </row>
        <row r="518">
          <cell r="B518" t="str">
            <v>（18）内外装</v>
          </cell>
        </row>
        <row r="519">
          <cell r="C519" t="str">
            <v>（内　部）</v>
          </cell>
        </row>
        <row r="520">
          <cell r="C520" t="str">
            <v>床ﾋﾞﾆｰﾙ床ｼｰﾄ貼</v>
          </cell>
          <cell r="D520" t="str">
            <v>熱溶接工法  模様入</v>
          </cell>
          <cell r="E520">
            <v>3000</v>
          </cell>
          <cell r="F520" t="str">
            <v>㎡</v>
          </cell>
          <cell r="H520">
            <v>0</v>
          </cell>
        </row>
        <row r="521">
          <cell r="C521" t="str">
            <v>床ﾋﾞﾆｰﾙ床ｼｰﾄ貼</v>
          </cell>
          <cell r="D521" t="str">
            <v>鉄骨面  熱溶接工法  模様入</v>
          </cell>
          <cell r="E521">
            <v>40.9</v>
          </cell>
          <cell r="F521" t="str">
            <v>㎡</v>
          </cell>
          <cell r="H521">
            <v>0</v>
          </cell>
        </row>
        <row r="522">
          <cell r="C522" t="str">
            <v>床ﾀｲﾙｶｰﾍﾟｯﾄ敷き</v>
          </cell>
          <cell r="E522">
            <v>209</v>
          </cell>
          <cell r="F522" t="str">
            <v>㎡</v>
          </cell>
          <cell r="H522">
            <v>0</v>
          </cell>
        </row>
        <row r="523">
          <cell r="C523" t="str">
            <v>床ﾀｲﾙｶｰﾍﾟｯﾄ敷き</v>
          </cell>
          <cell r="D523" t="str">
            <v>OAﾌﾛｱｰ面</v>
          </cell>
          <cell r="E523">
            <v>421</v>
          </cell>
          <cell r="F523" t="str">
            <v>㎡</v>
          </cell>
          <cell r="H523">
            <v>0</v>
          </cell>
        </row>
        <row r="524">
          <cell r="C524" t="str">
            <v>床OAﾌﾛｱｰ</v>
          </cell>
          <cell r="D524" t="str">
            <v>H=100</v>
          </cell>
          <cell r="E524">
            <v>421</v>
          </cell>
          <cell r="F524" t="str">
            <v>㎡</v>
          </cell>
          <cell r="H524">
            <v>0</v>
          </cell>
        </row>
        <row r="525">
          <cell r="C525" t="str">
            <v>ビニル幅木張り</v>
          </cell>
          <cell r="D525" t="str">
            <v>H=75</v>
          </cell>
          <cell r="E525">
            <v>1941</v>
          </cell>
          <cell r="F525" t="str">
            <v>ｍ</v>
          </cell>
          <cell r="H525">
            <v>0</v>
          </cell>
        </row>
        <row r="526">
          <cell r="C526" t="str">
            <v>ビニル幅木張り</v>
          </cell>
          <cell r="D526" t="str">
            <v>H=100</v>
          </cell>
          <cell r="E526">
            <v>17.600000000000001</v>
          </cell>
          <cell r="F526" t="str">
            <v>ｍ</v>
          </cell>
          <cell r="H526">
            <v>0</v>
          </cell>
        </row>
        <row r="527">
          <cell r="C527" t="str">
            <v>壁石膏ﾎﾞｰﾄﾞ</v>
          </cell>
          <cell r="D527" t="str">
            <v>厚9.5+12.5  継目処理</v>
          </cell>
          <cell r="E527">
            <v>1875</v>
          </cell>
          <cell r="F527" t="str">
            <v>㎡</v>
          </cell>
          <cell r="H527">
            <v>0</v>
          </cell>
        </row>
        <row r="528">
          <cell r="C528" t="str">
            <v>壁石膏ﾎﾞｰﾄﾞ</v>
          </cell>
          <cell r="D528" t="str">
            <v>厚9.5+12.5  突付け</v>
          </cell>
          <cell r="E528">
            <v>48.9</v>
          </cell>
          <cell r="F528" t="str">
            <v>㎡</v>
          </cell>
          <cell r="H528">
            <v>0</v>
          </cell>
        </row>
        <row r="529">
          <cell r="C529" t="str">
            <v>壁石膏ﾎﾞｰﾄﾞ</v>
          </cell>
          <cell r="D529" t="str">
            <v>厚12.5  継目処理+GL工法</v>
          </cell>
          <cell r="E529">
            <v>303</v>
          </cell>
          <cell r="F529" t="str">
            <v>㎡</v>
          </cell>
          <cell r="H529">
            <v>0</v>
          </cell>
        </row>
        <row r="530">
          <cell r="C530" t="str">
            <v>壁石膏ﾎﾞｰﾄﾞ</v>
          </cell>
          <cell r="D530" t="str">
            <v>厚12.5  突付け</v>
          </cell>
          <cell r="E530">
            <v>15.7</v>
          </cell>
          <cell r="F530" t="str">
            <v>㎡</v>
          </cell>
          <cell r="H530">
            <v>0</v>
          </cell>
        </row>
        <row r="531">
          <cell r="C531" t="str">
            <v>壁珪酸ｶﾙｼｳﾑ板</v>
          </cell>
          <cell r="D531" t="str">
            <v>厚8  継目処理</v>
          </cell>
          <cell r="E531">
            <v>32.1</v>
          </cell>
          <cell r="F531" t="str">
            <v>㎡</v>
          </cell>
          <cell r="H531">
            <v>0</v>
          </cell>
        </row>
        <row r="532">
          <cell r="C532" t="str">
            <v>壁珪酸ｶﾙｼｳﾑ板</v>
          </cell>
          <cell r="D532" t="str">
            <v>厚8  突付け</v>
          </cell>
          <cell r="E532">
            <v>228</v>
          </cell>
          <cell r="F532" t="str">
            <v>㎡</v>
          </cell>
          <cell r="H532">
            <v>0</v>
          </cell>
        </row>
        <row r="533">
          <cell r="C533" t="str">
            <v>壁珪酸ｶﾙｼｳﾑ板</v>
          </cell>
          <cell r="D533" t="str">
            <v>厚8  突付け  ﾗﾜﾝ合板(T-1)厚25共</v>
          </cell>
          <cell r="E533">
            <v>50</v>
          </cell>
          <cell r="F533" t="str">
            <v>㎡</v>
          </cell>
          <cell r="H533">
            <v>0</v>
          </cell>
        </row>
        <row r="534">
          <cell r="C534" t="str">
            <v>壁珪酸ｶﾙｼｳﾑ板</v>
          </cell>
          <cell r="D534" t="str">
            <v>厚8  突付け+GL工法</v>
          </cell>
          <cell r="E534">
            <v>2.4</v>
          </cell>
          <cell r="F534" t="str">
            <v>㎡</v>
          </cell>
          <cell r="H534">
            <v>0</v>
          </cell>
        </row>
        <row r="535">
          <cell r="C535" t="str">
            <v>壁珪酸ｶﾙｼｳﾑ板</v>
          </cell>
          <cell r="D535" t="str">
            <v>厚35  突付け（天井内）</v>
          </cell>
          <cell r="E535">
            <v>217</v>
          </cell>
          <cell r="F535" t="str">
            <v>㎡</v>
          </cell>
          <cell r="H535">
            <v>0</v>
          </cell>
        </row>
        <row r="536">
          <cell r="C536" t="str">
            <v>壁ﾋﾞﾆｰﾙｸﾛｽ</v>
          </cell>
          <cell r="E536">
            <v>107</v>
          </cell>
          <cell r="F536" t="str">
            <v>㎡</v>
          </cell>
          <cell r="H536">
            <v>0</v>
          </cell>
        </row>
        <row r="537">
          <cell r="C537" t="str">
            <v>天井ﾛｯｸｳｰﾙ吸音板</v>
          </cell>
          <cell r="D537" t="str">
            <v>厚12  石膏ﾎﾞｰﾄﾞ厚9.5共</v>
          </cell>
          <cell r="E537">
            <v>188</v>
          </cell>
          <cell r="F537" t="str">
            <v>㎡</v>
          </cell>
          <cell r="H537">
            <v>0</v>
          </cell>
        </row>
        <row r="538">
          <cell r="C538" t="str">
            <v>天井ﾛｯｸｳｰﾙ吸音板</v>
          </cell>
          <cell r="D538" t="str">
            <v>厚12(ﾘﾌﾞ)  石膏ﾎﾞｰﾄﾞ厚9.5共</v>
          </cell>
          <cell r="E538">
            <v>125</v>
          </cell>
          <cell r="F538" t="str">
            <v>㎡</v>
          </cell>
          <cell r="H538">
            <v>0</v>
          </cell>
        </row>
        <row r="539">
          <cell r="C539" t="str">
            <v>天井化粧石膏ﾎﾞｰﾄﾞ</v>
          </cell>
          <cell r="D539" t="str">
            <v>厚9.5</v>
          </cell>
          <cell r="E539">
            <v>2787</v>
          </cell>
          <cell r="F539" t="str">
            <v>㎡</v>
          </cell>
          <cell r="H539">
            <v>0</v>
          </cell>
        </row>
        <row r="540">
          <cell r="C540" t="str">
            <v>天井珪酸ｶﾙｼｳﾑ板</v>
          </cell>
          <cell r="D540" t="str">
            <v>厚6  継目処理</v>
          </cell>
          <cell r="E540">
            <v>10</v>
          </cell>
          <cell r="F540" t="str">
            <v>㎡</v>
          </cell>
          <cell r="H540">
            <v>0</v>
          </cell>
        </row>
        <row r="541">
          <cell r="C541" t="str">
            <v>下り天井石膏ﾎﾞｰﾄﾞ</v>
          </cell>
          <cell r="D541" t="str">
            <v>厚9.5+12.5  継目処理</v>
          </cell>
          <cell r="E541">
            <v>12.6</v>
          </cell>
          <cell r="F541" t="str">
            <v>㎡</v>
          </cell>
          <cell r="H541">
            <v>0</v>
          </cell>
        </row>
        <row r="542">
          <cell r="C542" t="str">
            <v>下り天井珪酸ｶﾙｼｳﾑ板</v>
          </cell>
          <cell r="D542" t="str">
            <v>厚8  継目処理</v>
          </cell>
          <cell r="E542">
            <v>7.5</v>
          </cell>
          <cell r="F542" t="str">
            <v>㎡</v>
          </cell>
          <cell r="H542">
            <v>0</v>
          </cell>
        </row>
        <row r="543">
          <cell r="C543" t="str">
            <v>耐火間仕切</v>
          </cell>
          <cell r="D543" t="str">
            <v>LGS  W=65  GPB厚15+15(両面)  1時間耐火</v>
          </cell>
          <cell r="E543">
            <v>745</v>
          </cell>
          <cell r="F543" t="str">
            <v>㎡</v>
          </cell>
          <cell r="H543">
            <v>0</v>
          </cell>
        </row>
        <row r="544">
          <cell r="C544" t="str">
            <v>耐火間仕切</v>
          </cell>
          <cell r="D544" t="str">
            <v>LGS  W=65  GPB厚21+21(両面)  2時間耐火</v>
          </cell>
          <cell r="E544">
            <v>538</v>
          </cell>
          <cell r="F544" t="str">
            <v>㎡</v>
          </cell>
          <cell r="H544">
            <v>0</v>
          </cell>
        </row>
        <row r="545">
          <cell r="C545" t="str">
            <v>SKﾗｲﾆﾝｸﾞ腰  珪酸ｶﾙｼｳﾑ板</v>
          </cell>
          <cell r="D545" t="str">
            <v>厚8  ﾗﾜﾝ合板(T-1)厚25共</v>
          </cell>
          <cell r="E545">
            <v>6.6</v>
          </cell>
          <cell r="F545" t="str">
            <v>㎡</v>
          </cell>
          <cell r="H545">
            <v>0</v>
          </cell>
        </row>
        <row r="546">
          <cell r="C546" t="str">
            <v>ACW目隠ﾊﾟﾈﾙ
耐火ボード</v>
          </cell>
          <cell r="D546" t="str">
            <v>厚25</v>
          </cell>
          <cell r="E546">
            <v>52.9</v>
          </cell>
          <cell r="F546" t="str">
            <v>㎡</v>
          </cell>
          <cell r="H546">
            <v>0</v>
          </cell>
        </row>
        <row r="547">
          <cell r="C547" t="str">
            <v>小　計</v>
          </cell>
          <cell r="H547">
            <v>0</v>
          </cell>
        </row>
        <row r="549">
          <cell r="B549" t="str">
            <v>（19）雑</v>
          </cell>
        </row>
        <row r="550">
          <cell r="C550" t="str">
            <v>（外部）</v>
          </cell>
        </row>
        <row r="551">
          <cell r="C551" t="str">
            <v>床玉砂利敷き</v>
          </cell>
          <cell r="D551" t="str">
            <v>厚50</v>
          </cell>
          <cell r="E551">
            <v>41.7</v>
          </cell>
          <cell r="F551" t="str">
            <v>㎡</v>
          </cell>
          <cell r="H551">
            <v>0</v>
          </cell>
        </row>
        <row r="552">
          <cell r="C552" t="str">
            <v>RF屋根防音パネル取設</v>
          </cell>
          <cell r="D552" t="str">
            <v>統一型金属吸音板  厚95
L=30490  H=3500</v>
          </cell>
          <cell r="E552" t="str">
            <v>一　式　</v>
          </cell>
          <cell r="H552">
            <v>3045300</v>
          </cell>
        </row>
        <row r="553">
          <cell r="C553" t="str">
            <v>4-7F ｸﾞﾘｰﾝﾃﾗｽ
ガラス入  手摺</v>
          </cell>
          <cell r="D553" t="str">
            <v>ｽﾁｰﾙ製  溶融亜鉛ﾒｯｷ
L2600XH1100</v>
          </cell>
          <cell r="E553">
            <v>8</v>
          </cell>
          <cell r="F553" t="str">
            <v>箇所</v>
          </cell>
          <cell r="H553">
            <v>0</v>
          </cell>
        </row>
        <row r="554">
          <cell r="C554" t="str">
            <v>4-7F ｸﾞﾘｰﾝﾃﾗｽ
ガラス入  手摺</v>
          </cell>
          <cell r="D554" t="str">
            <v>ｽﾁｰﾙ製  溶融亜鉛ﾒｯｷ
L4790XH1100</v>
          </cell>
          <cell r="E554">
            <v>4</v>
          </cell>
          <cell r="F554" t="str">
            <v>箇所</v>
          </cell>
          <cell r="H554">
            <v>0</v>
          </cell>
        </row>
        <row r="555">
          <cell r="C555" t="str">
            <v>3F ｸﾞﾘｰﾝﾃﾗｽ
ガラス入  手摺</v>
          </cell>
          <cell r="D555" t="str">
            <v>ｽﾁｰﾙ製  溶融亜鉛ﾒｯｷ
L(3650+7000+2150)XH1200</v>
          </cell>
          <cell r="E555">
            <v>1</v>
          </cell>
          <cell r="F555" t="str">
            <v>箇所</v>
          </cell>
          <cell r="H555">
            <v>0</v>
          </cell>
        </row>
        <row r="556">
          <cell r="C556" t="str">
            <v>窓水切り製品代</v>
          </cell>
          <cell r="D556" t="str">
            <v>GCR製，ﾌｯ素樹脂塗装</v>
          </cell>
          <cell r="E556" t="str">
            <v>一　式</v>
          </cell>
          <cell r="H556">
            <v>5276800</v>
          </cell>
        </row>
        <row r="557">
          <cell r="C557" t="str">
            <v>窓水切り施工費</v>
          </cell>
          <cell r="E557" t="str">
            <v>一　式</v>
          </cell>
          <cell r="H557">
            <v>2946200</v>
          </cell>
        </row>
        <row r="558">
          <cell r="C558" t="str">
            <v>消防隊進入口ﾏｰｸ</v>
          </cell>
          <cell r="E558">
            <v>55</v>
          </cell>
          <cell r="F558" t="str">
            <v>箇所</v>
          </cell>
          <cell r="H558">
            <v>0</v>
          </cell>
        </row>
        <row r="559">
          <cell r="C559" t="str">
            <v>（外　部）小　計</v>
          </cell>
          <cell r="H559">
            <v>11268300</v>
          </cell>
        </row>
        <row r="561">
          <cell r="C561" t="str">
            <v>（内　部）</v>
          </cell>
        </row>
        <row r="562">
          <cell r="C562" t="str">
            <v>壁断熱材吹付</v>
          </cell>
          <cell r="D562" t="str">
            <v>厚15</v>
          </cell>
          <cell r="E562">
            <v>1026</v>
          </cell>
          <cell r="F562" t="str">
            <v>㎡</v>
          </cell>
          <cell r="H562">
            <v>0</v>
          </cell>
        </row>
        <row r="563">
          <cell r="C563" t="str">
            <v>天井ﾎﾟﾘｽﾁﾚﾝﾌｫｰﾑ保温材</v>
          </cell>
          <cell r="D563" t="str">
            <v>厚25</v>
          </cell>
          <cell r="E563">
            <v>832</v>
          </cell>
          <cell r="F563" t="str">
            <v>㎡</v>
          </cell>
          <cell r="H563">
            <v>0</v>
          </cell>
        </row>
        <row r="564">
          <cell r="C564" t="str">
            <v>白板</v>
          </cell>
          <cell r="D564" t="str">
            <v>1200X900</v>
          </cell>
          <cell r="E564">
            <v>1</v>
          </cell>
          <cell r="F564" t="str">
            <v>箇所</v>
          </cell>
          <cell r="H564">
            <v>0</v>
          </cell>
        </row>
        <row r="565">
          <cell r="C565" t="str">
            <v>白板</v>
          </cell>
          <cell r="D565" t="str">
            <v>2000X1000</v>
          </cell>
          <cell r="E565">
            <v>1</v>
          </cell>
          <cell r="F565" t="str">
            <v>箇所</v>
          </cell>
          <cell r="H565">
            <v>0</v>
          </cell>
        </row>
        <row r="566">
          <cell r="C566" t="str">
            <v>白板</v>
          </cell>
          <cell r="D566" t="str">
            <v>2300X1500</v>
          </cell>
          <cell r="E566">
            <v>2</v>
          </cell>
          <cell r="F566" t="str">
            <v>箇所</v>
          </cell>
          <cell r="H566">
            <v>0</v>
          </cell>
        </row>
        <row r="567">
          <cell r="C567" t="str">
            <v>白板</v>
          </cell>
          <cell r="D567" t="str">
            <v>2400X900</v>
          </cell>
          <cell r="E567">
            <v>1</v>
          </cell>
          <cell r="F567" t="str">
            <v>箇所</v>
          </cell>
          <cell r="H567">
            <v>0</v>
          </cell>
        </row>
        <row r="568">
          <cell r="C568" t="str">
            <v>白板</v>
          </cell>
          <cell r="D568" t="str">
            <v>2400X1200</v>
          </cell>
          <cell r="E568">
            <v>4</v>
          </cell>
          <cell r="F568" t="str">
            <v>箇所</v>
          </cell>
          <cell r="H568">
            <v>0</v>
          </cell>
        </row>
        <row r="569">
          <cell r="C569" t="str">
            <v>白板</v>
          </cell>
          <cell r="D569" t="str">
            <v>3600X1200</v>
          </cell>
          <cell r="E569">
            <v>4</v>
          </cell>
          <cell r="F569" t="str">
            <v>箇所</v>
          </cell>
          <cell r="H569">
            <v>0</v>
          </cell>
        </row>
        <row r="570">
          <cell r="C570" t="str">
            <v>白板</v>
          </cell>
          <cell r="D570" t="str">
            <v>4500X1200</v>
          </cell>
          <cell r="E570">
            <v>4</v>
          </cell>
          <cell r="F570" t="str">
            <v>箇所</v>
          </cell>
          <cell r="H570">
            <v>0</v>
          </cell>
        </row>
        <row r="571">
          <cell r="C571" t="str">
            <v>クレーン取設</v>
          </cell>
          <cell r="E571" t="str">
            <v>一　式</v>
          </cell>
          <cell r="H571">
            <v>6163900</v>
          </cell>
        </row>
        <row r="572">
          <cell r="C572" t="str">
            <v>ｽﾗｲﾃﾞｨﾝｸﾞｳｫｰﾙ</v>
          </cell>
          <cell r="D572" t="str">
            <v>6240×3000</v>
          </cell>
          <cell r="E572" t="str">
            <v>一　式</v>
          </cell>
          <cell r="H572">
            <v>1053720</v>
          </cell>
        </row>
        <row r="573">
          <cell r="C573" t="str">
            <v>ｽﾁｰﾙﾊﾟｰﾃｨｼｮﾝ</v>
          </cell>
          <cell r="D573" t="str">
            <v>7150×2700</v>
          </cell>
          <cell r="E573" t="str">
            <v>一　式</v>
          </cell>
          <cell r="H573">
            <v>501210</v>
          </cell>
        </row>
        <row r="574">
          <cell r="C574" t="str">
            <v>ﾄｲﾚﾌﾞｰｽ</v>
          </cell>
          <cell r="D574" t="str">
            <v>H=1900  ﾒﾗﾐﾝ化粧合板
1ﾌﾞｰｽ･扉1ヶ所･延1.64m</v>
          </cell>
          <cell r="E574">
            <v>7</v>
          </cell>
          <cell r="F574" t="str">
            <v>箇所</v>
          </cell>
          <cell r="H574">
            <v>0</v>
          </cell>
        </row>
        <row r="575">
          <cell r="C575" t="str">
            <v>ﾄｲﾚﾌﾞｰｽ</v>
          </cell>
          <cell r="D575" t="str">
            <v>H=1900  ﾒﾗﾐﾝ化粧合板
2ﾌﾞｰｽ･扉2ヶ所･延4.09m</v>
          </cell>
          <cell r="E575">
            <v>9</v>
          </cell>
          <cell r="F575" t="str">
            <v>箇所</v>
          </cell>
          <cell r="H575">
            <v>0</v>
          </cell>
        </row>
        <row r="576">
          <cell r="C576" t="str">
            <v>ﾄｲﾚﾌﾞｰｽ</v>
          </cell>
          <cell r="D576" t="str">
            <v>H=1900  ﾒﾗﾐﾝ化粧合板
2ﾌﾞｰｽ･扉2ヶ所･延4.29m</v>
          </cell>
          <cell r="E576">
            <v>1</v>
          </cell>
          <cell r="F576" t="str">
            <v>箇所</v>
          </cell>
          <cell r="H576">
            <v>0</v>
          </cell>
        </row>
        <row r="577">
          <cell r="C577" t="str">
            <v>ﾄｲﾚﾌﾞｰｽ</v>
          </cell>
          <cell r="D577" t="str">
            <v>H=1900  ﾒﾗﾐﾝ化粧合板
3ﾌﾞｰｽ･扉3ヶ所･延7.04m</v>
          </cell>
          <cell r="E577">
            <v>4</v>
          </cell>
          <cell r="F577" t="str">
            <v>箇所</v>
          </cell>
          <cell r="H577">
            <v>0</v>
          </cell>
        </row>
        <row r="578">
          <cell r="C578" t="str">
            <v>洗面ｶｳﾝﾀｰ</v>
          </cell>
          <cell r="D578" t="str">
            <v xml:space="preserve">W1780XD600XH770
ｶｳﾝﾀｰ:人工大理石 </v>
          </cell>
          <cell r="E578">
            <v>6</v>
          </cell>
          <cell r="F578" t="str">
            <v>箇所</v>
          </cell>
          <cell r="H578">
            <v>0</v>
          </cell>
        </row>
        <row r="579">
          <cell r="C579" t="str">
            <v>洗面ｶｳﾝﾀｰ</v>
          </cell>
          <cell r="D579" t="str">
            <v xml:space="preserve">W1800XD600XH770
ｶｳﾝﾀｰ:人工大理石 </v>
          </cell>
          <cell r="E579">
            <v>8</v>
          </cell>
          <cell r="F579" t="str">
            <v>箇所</v>
          </cell>
          <cell r="H579">
            <v>0</v>
          </cell>
        </row>
        <row r="580">
          <cell r="C580" t="str">
            <v>防湿ｶｶﾞﾐ</v>
          </cell>
          <cell r="D580" t="str">
            <v>W1780XH1030  厚6
SUSﾌﾚｰﾑ</v>
          </cell>
          <cell r="E580">
            <v>6</v>
          </cell>
          <cell r="F580" t="str">
            <v>箇所</v>
          </cell>
          <cell r="H580">
            <v>0</v>
          </cell>
        </row>
        <row r="581">
          <cell r="C581" t="str">
            <v>防湿ｶｶﾞﾐ</v>
          </cell>
          <cell r="D581" t="str">
            <v xml:space="preserve">W1800XH1030  厚6
SUSﾌﾚｰﾑ </v>
          </cell>
          <cell r="E581">
            <v>8</v>
          </cell>
          <cell r="F581" t="str">
            <v>箇所</v>
          </cell>
          <cell r="H581">
            <v>0</v>
          </cell>
        </row>
        <row r="582">
          <cell r="C582" t="str">
            <v>洗面ｶｳﾝﾀｰ上部  照明ﾙｰﾊﾞｰ</v>
          </cell>
          <cell r="D582" t="str">
            <v>D=400  H=15
ﾌﾟﾗｽﾁｯｸ</v>
          </cell>
          <cell r="E582">
            <v>25.1</v>
          </cell>
          <cell r="F582" t="str">
            <v>ｍ</v>
          </cell>
          <cell r="H582">
            <v>0</v>
          </cell>
        </row>
        <row r="583">
          <cell r="C583" t="str">
            <v>SKﾗｲﾆﾝｸﾞ甲板</v>
          </cell>
          <cell r="D583" t="str">
            <v>W930XD450  ﾒﾗﾐﾝ化粧合板ﾌﾗｯｼｭ  厚25</v>
          </cell>
          <cell r="E583">
            <v>1</v>
          </cell>
          <cell r="F583" t="str">
            <v>箇所</v>
          </cell>
          <cell r="H583">
            <v>0</v>
          </cell>
        </row>
        <row r="584">
          <cell r="C584" t="str">
            <v>SKﾗｲﾆﾝｸﾞ甲板</v>
          </cell>
          <cell r="D584" t="str">
            <v>W950XD400  ﾒﾗﾐﾝ化粧合板ﾌﾗｯｼｭ  厚25</v>
          </cell>
          <cell r="E584">
            <v>1</v>
          </cell>
          <cell r="F584" t="str">
            <v>箇所</v>
          </cell>
          <cell r="H584">
            <v>0</v>
          </cell>
        </row>
        <row r="585">
          <cell r="C585" t="str">
            <v>SKﾗｲﾆﾝｸﾞ甲板</v>
          </cell>
          <cell r="D585" t="str">
            <v>W950XD450  ﾒﾗﾐﾝ化粧合板ﾌﾗｯｼｭ  厚25</v>
          </cell>
          <cell r="E585">
            <v>1</v>
          </cell>
          <cell r="F585" t="str">
            <v>箇所</v>
          </cell>
          <cell r="H585">
            <v>0</v>
          </cell>
        </row>
        <row r="586">
          <cell r="C586" t="str">
            <v>SKﾗｲﾆﾝｸﾞ甲板</v>
          </cell>
          <cell r="D586" t="str">
            <v>W950XD500  ﾒﾗﾐﾝ化粧合板ﾌﾗｯｼｭ  厚25</v>
          </cell>
          <cell r="E586">
            <v>1</v>
          </cell>
          <cell r="F586" t="str">
            <v>箇所</v>
          </cell>
          <cell r="H586">
            <v>0</v>
          </cell>
        </row>
        <row r="587">
          <cell r="C587" t="str">
            <v>SKﾗｲﾆﾝｸﾞ甲板</v>
          </cell>
          <cell r="D587" t="str">
            <v>W950XD520  ﾒﾗﾐﾝ化粧合板ﾌﾗｯｼｭ  厚25</v>
          </cell>
          <cell r="E587">
            <v>1</v>
          </cell>
          <cell r="F587" t="str">
            <v>箇所</v>
          </cell>
          <cell r="H587">
            <v>0</v>
          </cell>
        </row>
        <row r="588">
          <cell r="C588" t="str">
            <v>SKﾗｲﾆﾝｸﾞ甲板</v>
          </cell>
          <cell r="D588" t="str">
            <v>W950XD540  ﾒﾗﾐﾝ化粧合板ﾌﾗｯｼｭ  厚25</v>
          </cell>
          <cell r="E588">
            <v>2</v>
          </cell>
          <cell r="F588" t="str">
            <v>箇所</v>
          </cell>
          <cell r="H588">
            <v>0</v>
          </cell>
        </row>
        <row r="589">
          <cell r="C589" t="str">
            <v>消火器ﾎﾞｯｸｽ</v>
          </cell>
          <cell r="E589">
            <v>14</v>
          </cell>
          <cell r="F589" t="str">
            <v>箇所</v>
          </cell>
          <cell r="H589">
            <v>0</v>
          </cell>
        </row>
        <row r="590">
          <cell r="C590" t="str">
            <v>流し台</v>
          </cell>
          <cell r="D590" t="str">
            <v>L=1200</v>
          </cell>
          <cell r="E590">
            <v>8</v>
          </cell>
          <cell r="F590" t="str">
            <v>箇所</v>
          </cell>
          <cell r="H590">
            <v>0</v>
          </cell>
        </row>
        <row r="591">
          <cell r="C591" t="str">
            <v>ｺﾝﾛ台</v>
          </cell>
          <cell r="D591" t="str">
            <v>L=600</v>
          </cell>
          <cell r="E591">
            <v>8</v>
          </cell>
          <cell r="F591" t="str">
            <v>箇所</v>
          </cell>
          <cell r="H591">
            <v>0</v>
          </cell>
        </row>
        <row r="592">
          <cell r="C592" t="str">
            <v>（内　部）小　計</v>
          </cell>
          <cell r="H592">
            <v>7718830</v>
          </cell>
        </row>
        <row r="594">
          <cell r="C594" t="str">
            <v>小　計</v>
          </cell>
          <cell r="H594">
            <v>18987130</v>
          </cell>
        </row>
        <row r="596">
          <cell r="C596" t="str">
            <v>Ⅰ.建築工事直接工事費計</v>
          </cell>
          <cell r="H596">
            <v>141474940</v>
          </cell>
        </row>
        <row r="598">
          <cell r="B598" t="str">
            <v>Ⅱ.土木工事</v>
          </cell>
        </row>
        <row r="599">
          <cell r="B599" t="str">
            <v>1．道路</v>
          </cell>
        </row>
        <row r="600">
          <cell r="B600" t="str">
            <v>（1）土工</v>
          </cell>
        </row>
        <row r="601">
          <cell r="C601" t="str">
            <v>切土－盛土</v>
          </cell>
          <cell r="D601" t="str">
            <v>ブルドーザ押土</v>
          </cell>
          <cell r="E601">
            <v>599</v>
          </cell>
          <cell r="F601" t="str">
            <v>ｍ3</v>
          </cell>
          <cell r="H601">
            <v>0</v>
          </cell>
        </row>
        <row r="602">
          <cell r="C602" t="str">
            <v>切土－不用土処分</v>
          </cell>
          <cell r="D602" t="str">
            <v>ダンプトラック運搬
L=7Km</v>
          </cell>
          <cell r="E602">
            <v>660</v>
          </cell>
          <cell r="F602" t="str">
            <v>ｍ3</v>
          </cell>
          <cell r="H602">
            <v>0</v>
          </cell>
        </row>
        <row r="603">
          <cell r="C603" t="str">
            <v>捨土料金</v>
          </cell>
          <cell r="E603">
            <v>660</v>
          </cell>
          <cell r="F603" t="str">
            <v>ｍ3</v>
          </cell>
          <cell r="H603">
            <v>0</v>
          </cell>
        </row>
        <row r="604">
          <cell r="C604" t="str">
            <v>小計</v>
          </cell>
          <cell r="H604">
            <v>0</v>
          </cell>
        </row>
        <row r="606">
          <cell r="B606" t="str">
            <v>（2）法面保護</v>
          </cell>
        </row>
        <row r="607">
          <cell r="C607" t="str">
            <v>法面整形</v>
          </cell>
          <cell r="D607" t="str">
            <v>切土面</v>
          </cell>
          <cell r="E607">
            <v>84.2</v>
          </cell>
          <cell r="F607" t="str">
            <v>㎡</v>
          </cell>
          <cell r="H607">
            <v>0</v>
          </cell>
        </row>
        <row r="608">
          <cell r="C608" t="str">
            <v>法面整形</v>
          </cell>
          <cell r="D608" t="str">
            <v>盛土面</v>
          </cell>
          <cell r="E608">
            <v>128</v>
          </cell>
          <cell r="F608" t="str">
            <v>㎡</v>
          </cell>
          <cell r="H608">
            <v>0</v>
          </cell>
        </row>
        <row r="609">
          <cell r="C609" t="str">
            <v>小計</v>
          </cell>
          <cell r="H609">
            <v>0</v>
          </cell>
        </row>
        <row r="611">
          <cell r="B611" t="str">
            <v>（3）舗装</v>
          </cell>
        </row>
        <row r="612">
          <cell r="C612" t="str">
            <v>アスファルト舗装表層工</v>
          </cell>
          <cell r="D612" t="str">
            <v>車道 厚5㎝
密粒アスコン</v>
          </cell>
          <cell r="E612">
            <v>1159</v>
          </cell>
          <cell r="F612" t="str">
            <v>㎡</v>
          </cell>
          <cell r="H612">
            <v>0</v>
          </cell>
        </row>
        <row r="613">
          <cell r="C613" t="str">
            <v>車道路盤工</v>
          </cell>
          <cell r="D613" t="str">
            <v>厚15㎝
再生クラシャラン</v>
          </cell>
          <cell r="E613">
            <v>1159</v>
          </cell>
          <cell r="F613" t="str">
            <v>㎡</v>
          </cell>
          <cell r="H613">
            <v>0</v>
          </cell>
        </row>
        <row r="614">
          <cell r="C614" t="str">
            <v>インターロッキングブロック工</v>
          </cell>
          <cell r="D614" t="str">
            <v xml:space="preserve">車道部 </v>
          </cell>
          <cell r="E614">
            <v>172</v>
          </cell>
          <cell r="F614" t="str">
            <v>㎡</v>
          </cell>
          <cell r="H614">
            <v>0</v>
          </cell>
        </row>
        <row r="615">
          <cell r="C615" t="str">
            <v>インターロッキングブロック工</v>
          </cell>
          <cell r="D615" t="str">
            <v>歩道部</v>
          </cell>
          <cell r="E615">
            <v>234</v>
          </cell>
          <cell r="F615" t="str">
            <v>㎡</v>
          </cell>
          <cell r="H615">
            <v>0</v>
          </cell>
        </row>
        <row r="616">
          <cell r="C616" t="str">
            <v>歩道路盤工</v>
          </cell>
          <cell r="D616" t="str">
            <v>厚10㎝
再生クラシャラン</v>
          </cell>
          <cell r="E616">
            <v>406</v>
          </cell>
          <cell r="F616" t="str">
            <v>㎡</v>
          </cell>
          <cell r="H616">
            <v>0</v>
          </cell>
        </row>
        <row r="617">
          <cell r="C617" t="str">
            <v>小計</v>
          </cell>
          <cell r="H617">
            <v>0</v>
          </cell>
        </row>
        <row r="619">
          <cell r="B619" t="str">
            <v>（4）舗装補修</v>
          </cell>
        </row>
        <row r="620">
          <cell r="C620" t="str">
            <v>アスファルト舗装打換え工</v>
          </cell>
          <cell r="D620" t="str">
            <v>車道部，既設撤去共</v>
          </cell>
          <cell r="E620">
            <v>127</v>
          </cell>
          <cell r="F620" t="str">
            <v>㎡</v>
          </cell>
          <cell r="H620">
            <v>0</v>
          </cell>
        </row>
        <row r="621">
          <cell r="C621" t="str">
            <v>車道路盤工</v>
          </cell>
          <cell r="D621" t="str">
            <v>厚15㎝
再生クラシャラン</v>
          </cell>
          <cell r="E621">
            <v>127</v>
          </cell>
          <cell r="F621" t="str">
            <v>㎡</v>
          </cell>
          <cell r="H621">
            <v>0</v>
          </cell>
        </row>
        <row r="622">
          <cell r="C622" t="str">
            <v>アスファルト舗装打換え工</v>
          </cell>
          <cell r="D622" t="str">
            <v>歩道部，既設撤去共</v>
          </cell>
          <cell r="E622">
            <v>30.5</v>
          </cell>
          <cell r="F622" t="str">
            <v>㎡</v>
          </cell>
          <cell r="H622">
            <v>0</v>
          </cell>
        </row>
        <row r="623">
          <cell r="C623" t="str">
            <v>歩道路盤工</v>
          </cell>
          <cell r="D623" t="str">
            <v>厚10㎝
再生クラシャラン</v>
          </cell>
          <cell r="E623">
            <v>30.5</v>
          </cell>
          <cell r="F623" t="str">
            <v>㎡</v>
          </cell>
          <cell r="H623">
            <v>0</v>
          </cell>
        </row>
        <row r="624">
          <cell r="C624" t="str">
            <v>インターロッキングブロック工</v>
          </cell>
          <cell r="D624" t="str">
            <v>歩道部</v>
          </cell>
          <cell r="E624">
            <v>14.6</v>
          </cell>
          <cell r="F624" t="str">
            <v>㎡</v>
          </cell>
          <cell r="H624">
            <v>0</v>
          </cell>
        </row>
        <row r="625">
          <cell r="C625" t="str">
            <v>歩道路盤工</v>
          </cell>
          <cell r="D625" t="str">
            <v>厚10㎝
再生クラシャラン</v>
          </cell>
          <cell r="E625">
            <v>14.6</v>
          </cell>
          <cell r="F625" t="str">
            <v>㎡</v>
          </cell>
          <cell r="H625">
            <v>0</v>
          </cell>
        </row>
        <row r="626">
          <cell r="C626" t="str">
            <v>小計</v>
          </cell>
          <cell r="H626">
            <v>0</v>
          </cell>
        </row>
        <row r="628">
          <cell r="B628" t="str">
            <v>（5）付属施設</v>
          </cell>
        </row>
        <row r="629">
          <cell r="C629" t="str">
            <v>プレキャストＬ形側溝</v>
          </cell>
          <cell r="D629" t="str">
            <v>Ｌ-250Ｂ</v>
          </cell>
          <cell r="E629">
            <v>80.400000000000006</v>
          </cell>
          <cell r="F629" t="str">
            <v>ｍ</v>
          </cell>
          <cell r="H629">
            <v>0</v>
          </cell>
        </row>
        <row r="630">
          <cell r="C630" t="str">
            <v>プレキャストＬ形側溝</v>
          </cell>
          <cell r="D630" t="str">
            <v>切下げ（斜め，平）</v>
          </cell>
          <cell r="E630">
            <v>31.5</v>
          </cell>
          <cell r="F630" t="str">
            <v>ｍ</v>
          </cell>
          <cell r="H630">
            <v>0</v>
          </cell>
        </row>
        <row r="631">
          <cell r="C631" t="str">
            <v>歩車道境界ブロック</v>
          </cell>
          <cell r="D631" t="str">
            <v>A種150/170×200×600</v>
          </cell>
          <cell r="E631">
            <v>119</v>
          </cell>
          <cell r="F631" t="str">
            <v>ｍ</v>
          </cell>
          <cell r="H631">
            <v>0</v>
          </cell>
        </row>
        <row r="632">
          <cell r="C632" t="str">
            <v>歩車道境界ブロック</v>
          </cell>
          <cell r="D632" t="str">
            <v>切下げ（斜め，平）</v>
          </cell>
          <cell r="E632">
            <v>5.3</v>
          </cell>
          <cell r="F632" t="str">
            <v>ｍ</v>
          </cell>
          <cell r="H632">
            <v>0</v>
          </cell>
        </row>
        <row r="633">
          <cell r="C633" t="str">
            <v>地先境界ブロック</v>
          </cell>
          <cell r="D633" t="str">
            <v>A種120×120×600</v>
          </cell>
          <cell r="E633">
            <v>76.7</v>
          </cell>
          <cell r="F633" t="str">
            <v>ｍ</v>
          </cell>
          <cell r="H633">
            <v>0</v>
          </cell>
        </row>
        <row r="634">
          <cell r="C634" t="str">
            <v>地先境界ブロック</v>
          </cell>
          <cell r="D634" t="str">
            <v>面取り</v>
          </cell>
          <cell r="E634">
            <v>135</v>
          </cell>
          <cell r="F634" t="str">
            <v>ｍ</v>
          </cell>
          <cell r="H634">
            <v>0</v>
          </cell>
        </row>
        <row r="635">
          <cell r="C635" t="str">
            <v>ガードレール</v>
          </cell>
          <cell r="E635">
            <v>33</v>
          </cell>
          <cell r="F635" t="str">
            <v>ｍ</v>
          </cell>
          <cell r="H635">
            <v>0</v>
          </cell>
        </row>
        <row r="636">
          <cell r="C636" t="str">
            <v>ガードパイプ</v>
          </cell>
          <cell r="D636" t="str">
            <v>600×600</v>
          </cell>
          <cell r="E636">
            <v>18</v>
          </cell>
          <cell r="F636" t="str">
            <v>ｍ</v>
          </cell>
          <cell r="H636">
            <v>0</v>
          </cell>
        </row>
        <row r="637">
          <cell r="C637" t="str">
            <v>区画線工</v>
          </cell>
          <cell r="D637" t="str">
            <v>実線，W=10㎝</v>
          </cell>
          <cell r="E637">
            <v>102</v>
          </cell>
          <cell r="F637" t="str">
            <v>ｍ</v>
          </cell>
          <cell r="H637">
            <v>0</v>
          </cell>
        </row>
        <row r="638">
          <cell r="C638" t="str">
            <v>車止め設置(固定式)</v>
          </cell>
          <cell r="D638" t="str">
            <v>メッキ鋼管 H=600</v>
          </cell>
          <cell r="E638">
            <v>31</v>
          </cell>
          <cell r="F638" t="str">
            <v>箇所</v>
          </cell>
          <cell r="H638">
            <v>0</v>
          </cell>
        </row>
        <row r="639">
          <cell r="C639" t="str">
            <v>サイン</v>
          </cell>
          <cell r="D639" t="str">
            <v>車椅子用駐車ますマーク  ステンレス製</v>
          </cell>
          <cell r="E639">
            <v>1</v>
          </cell>
          <cell r="F639" t="str">
            <v>箇所</v>
          </cell>
          <cell r="H639">
            <v>0</v>
          </cell>
        </row>
        <row r="640">
          <cell r="C640" t="str">
            <v>小計</v>
          </cell>
          <cell r="H640">
            <v>0</v>
          </cell>
        </row>
        <row r="642">
          <cell r="B642" t="str">
            <v>（6）その他</v>
          </cell>
        </row>
        <row r="643">
          <cell r="C643" t="str">
            <v>舗装版切断</v>
          </cell>
          <cell r="E643">
            <v>18</v>
          </cell>
          <cell r="F643" t="str">
            <v>ｍ</v>
          </cell>
          <cell r="H643">
            <v>0</v>
          </cell>
        </row>
        <row r="644">
          <cell r="C644" t="str">
            <v>アスファルト舗装撤去</v>
          </cell>
          <cell r="D644" t="str">
            <v>厚5㎝</v>
          </cell>
          <cell r="E644">
            <v>138</v>
          </cell>
          <cell r="F644" t="str">
            <v>㎡</v>
          </cell>
          <cell r="H644">
            <v>0</v>
          </cell>
        </row>
        <row r="645">
          <cell r="C645" t="str">
            <v>地先境界ブロック撤去</v>
          </cell>
          <cell r="E645">
            <v>6.4</v>
          </cell>
          <cell r="F645" t="str">
            <v>ｍ</v>
          </cell>
          <cell r="H645">
            <v>0</v>
          </cell>
        </row>
        <row r="646">
          <cell r="C646" t="str">
            <v>歩車道境界ブロック撤去</v>
          </cell>
          <cell r="E646">
            <v>6.2</v>
          </cell>
          <cell r="F646" t="str">
            <v>ｍ</v>
          </cell>
          <cell r="H646">
            <v>0</v>
          </cell>
        </row>
        <row r="647">
          <cell r="C647" t="str">
            <v>現場打ちＬ形側溝撤去</v>
          </cell>
          <cell r="E647">
            <v>13.9</v>
          </cell>
          <cell r="F647" t="str">
            <v>ｍ</v>
          </cell>
          <cell r="H647">
            <v>0</v>
          </cell>
        </row>
        <row r="648">
          <cell r="C648" t="str">
            <v>ガラ処理</v>
          </cell>
          <cell r="E648" t="str">
            <v>一　式</v>
          </cell>
          <cell r="H648">
            <v>99600</v>
          </cell>
        </row>
        <row r="649">
          <cell r="C649" t="str">
            <v>小計</v>
          </cell>
          <cell r="H649">
            <v>99600</v>
          </cell>
        </row>
        <row r="651">
          <cell r="C651" t="str">
            <v>１.道路 小計</v>
          </cell>
          <cell r="H651">
            <v>99600</v>
          </cell>
        </row>
        <row r="653">
          <cell r="B653" t="str">
            <v>２．排 水</v>
          </cell>
        </row>
        <row r="654">
          <cell r="B654" t="str">
            <v>（1）土工</v>
          </cell>
        </row>
        <row r="655">
          <cell r="C655" t="str">
            <v>根切り</v>
          </cell>
          <cell r="D655" t="str">
            <v>掘削工法：OPEN掘削
土質：粘性土</v>
          </cell>
          <cell r="E655">
            <v>418</v>
          </cell>
          <cell r="F655" t="str">
            <v>ｍ3</v>
          </cell>
          <cell r="H655">
            <v>0</v>
          </cell>
        </row>
        <row r="656">
          <cell r="C656" t="str">
            <v>基面整正工</v>
          </cell>
          <cell r="E656">
            <v>374</v>
          </cell>
          <cell r="F656" t="str">
            <v>㎡</v>
          </cell>
          <cell r="H656">
            <v>0</v>
          </cell>
        </row>
        <row r="657">
          <cell r="C657" t="str">
            <v>埋戻し</v>
          </cell>
          <cell r="D657" t="str">
            <v>掘削工法：OPEN掘削
土質：粘性土</v>
          </cell>
          <cell r="E657">
            <v>260</v>
          </cell>
          <cell r="F657" t="str">
            <v>ｍ3</v>
          </cell>
          <cell r="H657">
            <v>0</v>
          </cell>
        </row>
        <row r="658">
          <cell r="C658" t="str">
            <v>不用土処分</v>
          </cell>
          <cell r="D658" t="str">
            <v>ダンプトラック運搬
L=7Km</v>
          </cell>
          <cell r="E658">
            <v>158</v>
          </cell>
          <cell r="F658" t="str">
            <v>ｍ3</v>
          </cell>
          <cell r="H658">
            <v>0</v>
          </cell>
        </row>
        <row r="659">
          <cell r="C659" t="str">
            <v>捨土料金</v>
          </cell>
          <cell r="E659">
            <v>158</v>
          </cell>
          <cell r="F659" t="str">
            <v>ｍ3</v>
          </cell>
          <cell r="H659">
            <v>0</v>
          </cell>
        </row>
        <row r="660">
          <cell r="C660" t="str">
            <v>小計</v>
          </cell>
          <cell r="H660">
            <v>0</v>
          </cell>
        </row>
        <row r="662">
          <cell r="B662" t="str">
            <v>（2）排水路</v>
          </cell>
        </row>
        <row r="663">
          <cell r="C663" t="str">
            <v>ﾌﾟﾚｷｬｽﾄＵ形側溝(U240・蓋付）</v>
          </cell>
          <cell r="E663">
            <v>7</v>
          </cell>
          <cell r="F663" t="str">
            <v>ｍ</v>
          </cell>
          <cell r="H663">
            <v>0</v>
          </cell>
        </row>
        <row r="664">
          <cell r="C664" t="str">
            <v>ﾌﾟﾚｷｬｽﾄＵ形側溝(U240・蓋なし）</v>
          </cell>
          <cell r="E664">
            <v>33.9</v>
          </cell>
          <cell r="F664" t="str">
            <v>ｍ</v>
          </cell>
          <cell r="H664">
            <v>0</v>
          </cell>
        </row>
        <row r="665">
          <cell r="C665" t="str">
            <v>プレキャストＵ形横断溝</v>
          </cell>
          <cell r="D665" t="str">
            <v>U-240-T20
グレーチング固定共</v>
          </cell>
          <cell r="E665">
            <v>8.1</v>
          </cell>
          <cell r="F665" t="str">
            <v>ｍ</v>
          </cell>
          <cell r="H665">
            <v>0</v>
          </cell>
        </row>
        <row r="666">
          <cell r="C666" t="str">
            <v>Ｕ形側溝端部工</v>
          </cell>
          <cell r="E666">
            <v>2</v>
          </cell>
          <cell r="F666" t="str">
            <v>箇所</v>
          </cell>
          <cell r="H666">
            <v>0</v>
          </cell>
        </row>
        <row r="667">
          <cell r="C667" t="str">
            <v>Ｕ形横断溝端部工</v>
          </cell>
          <cell r="E667">
            <v>1</v>
          </cell>
          <cell r="F667" t="str">
            <v>箇所</v>
          </cell>
          <cell r="H667">
            <v>0</v>
          </cell>
        </row>
        <row r="668">
          <cell r="C668" t="str">
            <v>管きょ工 塩ビ管φ150</v>
          </cell>
          <cell r="D668" t="str">
            <v>雨水排水，砂基礎
下水道用塩ビ管</v>
          </cell>
          <cell r="E668">
            <v>22.2</v>
          </cell>
          <cell r="F668" t="str">
            <v>ｍ</v>
          </cell>
          <cell r="H668">
            <v>0</v>
          </cell>
        </row>
        <row r="669">
          <cell r="C669" t="str">
            <v>管きょ工 塩ビ管φ150</v>
          </cell>
          <cell r="D669" t="str">
            <v>汚水排水，砂基礎
下水道用塩ビ管</v>
          </cell>
          <cell r="E669">
            <v>22.2</v>
          </cell>
          <cell r="F669" t="str">
            <v>ｍ</v>
          </cell>
          <cell r="H669">
            <v>0</v>
          </cell>
        </row>
        <row r="670">
          <cell r="C670" t="str">
            <v>管きょ工 塩ビ管φ150</v>
          </cell>
          <cell r="D670" t="str">
            <v>実験排水，砂基礎
下水道用塩ビ管</v>
          </cell>
          <cell r="E670">
            <v>19.899999999999999</v>
          </cell>
          <cell r="F670" t="str">
            <v>ｍ</v>
          </cell>
          <cell r="H670">
            <v>0</v>
          </cell>
        </row>
        <row r="671">
          <cell r="C671" t="str">
            <v>管きょ工 塩ビ管φ200</v>
          </cell>
          <cell r="D671" t="str">
            <v>雨水排水，砂基礎
下水道用塩ビ管</v>
          </cell>
          <cell r="E671">
            <v>206</v>
          </cell>
          <cell r="F671" t="str">
            <v>ｍ</v>
          </cell>
          <cell r="H671">
            <v>0</v>
          </cell>
        </row>
        <row r="672">
          <cell r="C672" t="str">
            <v>管きょ工 塩ビ管φ200</v>
          </cell>
          <cell r="D672" t="str">
            <v>汚水排水，砂基礎
下水道用塩ビ管</v>
          </cell>
          <cell r="E672">
            <v>72.099999999999994</v>
          </cell>
          <cell r="F672" t="str">
            <v>ｍ</v>
          </cell>
          <cell r="H672">
            <v>0</v>
          </cell>
        </row>
        <row r="673">
          <cell r="C673" t="str">
            <v>管きょ工 塩ビ管φ200</v>
          </cell>
          <cell r="D673" t="str">
            <v>実験排水，砂基礎
下水道用塩ビ管</v>
          </cell>
          <cell r="E673">
            <v>184</v>
          </cell>
          <cell r="F673" t="str">
            <v>ｍ</v>
          </cell>
          <cell r="H673">
            <v>0</v>
          </cell>
        </row>
        <row r="674">
          <cell r="C674" t="str">
            <v>管きょ工 塩ビ管φ200</v>
          </cell>
          <cell r="D674" t="str">
            <v>雨水排水本管，砂基礎
下水道用塩ビ管</v>
          </cell>
          <cell r="E674">
            <v>21.6</v>
          </cell>
          <cell r="F674" t="str">
            <v>ｍ</v>
          </cell>
          <cell r="H674">
            <v>0</v>
          </cell>
        </row>
        <row r="675">
          <cell r="C675" t="str">
            <v>１号組立人孔（雨水用）</v>
          </cell>
          <cell r="D675" t="str">
            <v>№1-9</v>
          </cell>
          <cell r="E675">
            <v>1</v>
          </cell>
          <cell r="F675" t="str">
            <v>箇所</v>
          </cell>
          <cell r="H675">
            <v>0</v>
          </cell>
        </row>
        <row r="676">
          <cell r="C676" t="str">
            <v>１号組立人孔（雨水用）</v>
          </cell>
          <cell r="D676" t="str">
            <v>№3-5</v>
          </cell>
          <cell r="E676">
            <v>1</v>
          </cell>
          <cell r="F676" t="str">
            <v>箇所</v>
          </cell>
          <cell r="H676">
            <v>0</v>
          </cell>
        </row>
        <row r="677">
          <cell r="C677" t="str">
            <v>１号組立人孔（汚水用）</v>
          </cell>
          <cell r="D677" t="str">
            <v>№6・9・12</v>
          </cell>
          <cell r="E677">
            <v>3</v>
          </cell>
          <cell r="F677" t="str">
            <v>箇所</v>
          </cell>
          <cell r="H677">
            <v>0</v>
          </cell>
        </row>
        <row r="678">
          <cell r="C678" t="str">
            <v>１号組立人孔（汚水用）</v>
          </cell>
          <cell r="D678" t="str">
            <v>№7</v>
          </cell>
          <cell r="E678">
            <v>1</v>
          </cell>
          <cell r="F678" t="str">
            <v>箇所</v>
          </cell>
          <cell r="H678">
            <v>0</v>
          </cell>
        </row>
        <row r="679">
          <cell r="C679" t="str">
            <v>１号組立人孔（汚水用）</v>
          </cell>
          <cell r="D679" t="str">
            <v>№8</v>
          </cell>
          <cell r="E679">
            <v>1</v>
          </cell>
          <cell r="F679" t="str">
            <v>箇所</v>
          </cell>
          <cell r="H679">
            <v>0</v>
          </cell>
        </row>
        <row r="680">
          <cell r="C680" t="str">
            <v>雨水桝Ａ　　ａﾀｲﾌﾟ</v>
          </cell>
          <cell r="D680" t="str">
            <v>400×400</v>
          </cell>
          <cell r="E680">
            <v>7</v>
          </cell>
          <cell r="F680" t="str">
            <v>箇所</v>
          </cell>
          <cell r="H680">
            <v>0</v>
          </cell>
        </row>
        <row r="681">
          <cell r="C681" t="str">
            <v>雨水桝Ａ　　ｂﾀｲﾌﾟ</v>
          </cell>
          <cell r="D681" t="str">
            <v>600×600</v>
          </cell>
          <cell r="E681">
            <v>5</v>
          </cell>
          <cell r="F681" t="str">
            <v>箇所</v>
          </cell>
          <cell r="H681">
            <v>0</v>
          </cell>
        </row>
        <row r="682">
          <cell r="C682" t="str">
            <v>雨水桝Ａ　　ｃﾀｲﾌﾟ</v>
          </cell>
          <cell r="D682" t="str">
            <v>800×800</v>
          </cell>
          <cell r="E682">
            <v>1</v>
          </cell>
          <cell r="F682" t="str">
            <v>箇所</v>
          </cell>
          <cell r="H682">
            <v>0</v>
          </cell>
        </row>
        <row r="683">
          <cell r="C683" t="str">
            <v>雨水桝Ｂ　ｂ-1ﾀｲﾌﾟ</v>
          </cell>
          <cell r="D683" t="str">
            <v>600×600</v>
          </cell>
          <cell r="E683">
            <v>1</v>
          </cell>
          <cell r="F683" t="str">
            <v>箇所</v>
          </cell>
          <cell r="H683">
            <v>0</v>
          </cell>
        </row>
        <row r="684">
          <cell r="C684" t="str">
            <v>雨水桝Ｂ　ｂ-2ﾀｲﾌﾟ</v>
          </cell>
          <cell r="D684" t="str">
            <v>600×600</v>
          </cell>
          <cell r="E684">
            <v>2</v>
          </cell>
          <cell r="F684" t="str">
            <v>箇所</v>
          </cell>
          <cell r="H684">
            <v>0</v>
          </cell>
        </row>
        <row r="685">
          <cell r="C685" t="str">
            <v>Ｌ形街渠桝</v>
          </cell>
          <cell r="E685">
            <v>8</v>
          </cell>
          <cell r="F685" t="str">
            <v>箇所</v>
          </cell>
          <cell r="H685">
            <v>0</v>
          </cell>
        </row>
        <row r="686">
          <cell r="C686" t="str">
            <v>汚水桝　　ａﾀｲﾌﾟ</v>
          </cell>
          <cell r="D686" t="str">
            <v>400×400</v>
          </cell>
          <cell r="E686">
            <v>5</v>
          </cell>
          <cell r="F686" t="str">
            <v>箇所</v>
          </cell>
          <cell r="H686">
            <v>0</v>
          </cell>
        </row>
        <row r="687">
          <cell r="C687" t="str">
            <v>汚水桝　　ｂﾀｲﾌﾟ</v>
          </cell>
          <cell r="D687" t="str">
            <v>600×600</v>
          </cell>
          <cell r="E687">
            <v>3</v>
          </cell>
          <cell r="F687" t="str">
            <v>箇所</v>
          </cell>
          <cell r="H687">
            <v>0</v>
          </cell>
        </row>
        <row r="688">
          <cell r="C688" t="str">
            <v>実験排水桝　　ａﾀｲﾌﾟ</v>
          </cell>
          <cell r="D688" t="str">
            <v>400×400</v>
          </cell>
          <cell r="E688">
            <v>4</v>
          </cell>
          <cell r="F688" t="str">
            <v>箇所</v>
          </cell>
          <cell r="H688">
            <v>0</v>
          </cell>
        </row>
        <row r="689">
          <cell r="C689" t="str">
            <v>実験排水桝　　ｂﾀｲﾌﾟ</v>
          </cell>
          <cell r="D689" t="str">
            <v>600×600</v>
          </cell>
          <cell r="E689">
            <v>8</v>
          </cell>
          <cell r="F689" t="str">
            <v>箇所</v>
          </cell>
          <cell r="H689">
            <v>0</v>
          </cell>
        </row>
        <row r="690">
          <cell r="C690" t="str">
            <v>実験排水桝　　ｃﾀｲﾌﾟ</v>
          </cell>
          <cell r="D690" t="str">
            <v>800×800</v>
          </cell>
          <cell r="E690">
            <v>3</v>
          </cell>
          <cell r="F690" t="str">
            <v>箇所</v>
          </cell>
          <cell r="H690">
            <v>0</v>
          </cell>
        </row>
        <row r="691">
          <cell r="C691" t="str">
            <v>実験排水モニター槽</v>
          </cell>
          <cell r="E691">
            <v>1</v>
          </cell>
          <cell r="F691" t="str">
            <v>箇所</v>
          </cell>
          <cell r="H691">
            <v>0</v>
          </cell>
        </row>
        <row r="692">
          <cell r="C692" t="str">
            <v>実験排水槽</v>
          </cell>
          <cell r="E692">
            <v>1</v>
          </cell>
          <cell r="F692" t="str">
            <v>箇所</v>
          </cell>
          <cell r="H692">
            <v>0</v>
          </cell>
        </row>
        <row r="693">
          <cell r="C693" t="str">
            <v>小計</v>
          </cell>
          <cell r="H693">
            <v>0</v>
          </cell>
        </row>
        <row r="695">
          <cell r="B695" t="str">
            <v>（3）その他</v>
          </cell>
        </row>
        <row r="696">
          <cell r="C696" t="str">
            <v>既設人孔嵩上げ</v>
          </cell>
          <cell r="D696" t="str">
            <v>H=540</v>
          </cell>
          <cell r="E696">
            <v>1</v>
          </cell>
          <cell r="F696" t="str">
            <v>箇所</v>
          </cell>
          <cell r="H696">
            <v>0</v>
          </cell>
        </row>
        <row r="697">
          <cell r="C697" t="str">
            <v>既設人孔嵩上げ</v>
          </cell>
          <cell r="D697" t="str">
            <v>H=430</v>
          </cell>
          <cell r="E697">
            <v>1</v>
          </cell>
          <cell r="F697" t="str">
            <v>箇所</v>
          </cell>
          <cell r="H697">
            <v>0</v>
          </cell>
        </row>
        <row r="698">
          <cell r="C698" t="str">
            <v>既設人孔嵩下げ</v>
          </cell>
          <cell r="D698" t="str">
            <v>H=1,390</v>
          </cell>
          <cell r="E698">
            <v>1</v>
          </cell>
          <cell r="F698" t="str">
            <v>箇所</v>
          </cell>
          <cell r="H698">
            <v>0</v>
          </cell>
        </row>
        <row r="699">
          <cell r="C699" t="str">
            <v>Ｕ形側溝撤去</v>
          </cell>
          <cell r="E699">
            <v>6.4</v>
          </cell>
          <cell r="F699" t="str">
            <v>ｍ</v>
          </cell>
          <cell r="H699">
            <v>0</v>
          </cell>
        </row>
        <row r="700">
          <cell r="C700" t="str">
            <v>Ｕ形横断溝撤去</v>
          </cell>
          <cell r="E700">
            <v>6.5</v>
          </cell>
          <cell r="F700" t="str">
            <v>ｍ</v>
          </cell>
          <cell r="H700">
            <v>0</v>
          </cell>
        </row>
        <row r="701">
          <cell r="C701" t="str">
            <v>ガラ処理</v>
          </cell>
          <cell r="E701" t="str">
            <v>一　式</v>
          </cell>
          <cell r="H701">
            <v>10200</v>
          </cell>
        </row>
        <row r="702">
          <cell r="C702" t="str">
            <v>小計</v>
          </cell>
          <cell r="H702">
            <v>10200</v>
          </cell>
        </row>
        <row r="704">
          <cell r="C704" t="str">
            <v>２.排水 小計</v>
          </cell>
          <cell r="H704">
            <v>10200</v>
          </cell>
        </row>
        <row r="706">
          <cell r="B706" t="str">
            <v>３．共同溝</v>
          </cell>
        </row>
        <row r="707">
          <cell r="B707" t="str">
            <v>（1）仮設工</v>
          </cell>
        </row>
        <row r="708">
          <cell r="C708" t="str">
            <v>水替工</v>
          </cell>
          <cell r="E708" t="str">
            <v>一　式</v>
          </cell>
          <cell r="H708">
            <v>84900</v>
          </cell>
        </row>
        <row r="709">
          <cell r="C709" t="str">
            <v>土留工</v>
          </cell>
          <cell r="E709" t="str">
            <v>一　式</v>
          </cell>
          <cell r="H709">
            <v>762700</v>
          </cell>
        </row>
        <row r="710">
          <cell r="C710" t="str">
            <v>覆工板工</v>
          </cell>
          <cell r="E710" t="str">
            <v>一　式</v>
          </cell>
          <cell r="H710">
            <v>265800</v>
          </cell>
        </row>
        <row r="711">
          <cell r="C711" t="str">
            <v>支保工</v>
          </cell>
          <cell r="E711">
            <v>359</v>
          </cell>
          <cell r="F711" t="str">
            <v>空m3</v>
          </cell>
          <cell r="H711">
            <v>0</v>
          </cell>
        </row>
        <row r="712">
          <cell r="C712" t="str">
            <v>小計</v>
          </cell>
          <cell r="H712">
            <v>1113400</v>
          </cell>
        </row>
        <row r="714">
          <cell r="B714" t="str">
            <v>（2）土工</v>
          </cell>
        </row>
        <row r="715">
          <cell r="C715" t="str">
            <v>根切り</v>
          </cell>
          <cell r="D715" t="str">
            <v>掘削工法：矢板掘削
土質：粘性土</v>
          </cell>
          <cell r="E715">
            <v>313</v>
          </cell>
          <cell r="F715" t="str">
            <v>ｍ3</v>
          </cell>
          <cell r="H715">
            <v>0</v>
          </cell>
        </row>
        <row r="716">
          <cell r="C716" t="str">
            <v>根切り</v>
          </cell>
          <cell r="D716" t="str">
            <v>掘削工法：OPEN掘削
土質：粘性土</v>
          </cell>
          <cell r="E716">
            <v>2439</v>
          </cell>
          <cell r="F716" t="str">
            <v>ｍ3</v>
          </cell>
          <cell r="H716">
            <v>0</v>
          </cell>
        </row>
        <row r="717">
          <cell r="C717" t="str">
            <v>基面整正工</v>
          </cell>
          <cell r="E717">
            <v>377</v>
          </cell>
          <cell r="F717" t="str">
            <v>㎡</v>
          </cell>
          <cell r="H717">
            <v>0</v>
          </cell>
        </row>
        <row r="718">
          <cell r="C718" t="str">
            <v>埋戻し</v>
          </cell>
          <cell r="D718" t="str">
            <v>掘削工法：OPEN掘削
土質：粘性土</v>
          </cell>
          <cell r="E718">
            <v>2020</v>
          </cell>
          <cell r="F718" t="str">
            <v>ｍ3</v>
          </cell>
          <cell r="H718">
            <v>0</v>
          </cell>
        </row>
        <row r="719">
          <cell r="C719" t="str">
            <v>不用土処分</v>
          </cell>
          <cell r="D719" t="str">
            <v>ダンプトラック運搬
L=7Km</v>
          </cell>
          <cell r="E719">
            <v>732</v>
          </cell>
          <cell r="F719" t="str">
            <v>ｍ3</v>
          </cell>
          <cell r="H719">
            <v>0</v>
          </cell>
        </row>
        <row r="720">
          <cell r="C720" t="str">
            <v>捨土料金</v>
          </cell>
          <cell r="E720">
            <v>732</v>
          </cell>
          <cell r="F720" t="str">
            <v>ｍ3</v>
          </cell>
          <cell r="H720">
            <v>0</v>
          </cell>
        </row>
        <row r="721">
          <cell r="C721" t="str">
            <v>小計</v>
          </cell>
          <cell r="H721">
            <v>0</v>
          </cell>
        </row>
        <row r="723">
          <cell r="B723" t="str">
            <v>（3）函きょ工</v>
          </cell>
        </row>
        <row r="724">
          <cell r="C724" t="str">
            <v>BX-002</v>
          </cell>
          <cell r="D724" t="str">
            <v>2.0×2.0</v>
          </cell>
          <cell r="E724">
            <v>78.099999999999994</v>
          </cell>
          <cell r="F724" t="str">
            <v>ｍ</v>
          </cell>
          <cell r="H724">
            <v>0</v>
          </cell>
        </row>
        <row r="725">
          <cell r="C725" t="str">
            <v>BXL-002</v>
          </cell>
          <cell r="D725" t="str">
            <v>90°部，2.0×2.0</v>
          </cell>
          <cell r="E725">
            <v>1</v>
          </cell>
          <cell r="F725" t="str">
            <v>箇所</v>
          </cell>
          <cell r="H725">
            <v>0</v>
          </cell>
        </row>
        <row r="726">
          <cell r="C726" t="str">
            <v>BXL-002</v>
          </cell>
          <cell r="D726" t="str">
            <v>45°部，2.0×2.0</v>
          </cell>
          <cell r="E726">
            <v>1</v>
          </cell>
          <cell r="F726" t="str">
            <v>箇所</v>
          </cell>
          <cell r="H726">
            <v>0</v>
          </cell>
        </row>
        <row r="727">
          <cell r="C727" t="str">
            <v>小計</v>
          </cell>
          <cell r="H727">
            <v>0</v>
          </cell>
        </row>
        <row r="729">
          <cell r="B729" t="str">
            <v>（4）その他</v>
          </cell>
        </row>
        <row r="730">
          <cell r="C730" t="str">
            <v>目地工</v>
          </cell>
          <cell r="E730">
            <v>10</v>
          </cell>
          <cell r="F730" t="str">
            <v>箇所</v>
          </cell>
          <cell r="H730">
            <v>0</v>
          </cell>
        </row>
        <row r="731">
          <cell r="C731" t="str">
            <v>取りこわし工</v>
          </cell>
          <cell r="E731">
            <v>1</v>
          </cell>
          <cell r="F731" t="str">
            <v>ｍ3</v>
          </cell>
          <cell r="H731">
            <v>0</v>
          </cell>
        </row>
        <row r="732">
          <cell r="C732" t="str">
            <v>ガラ処理</v>
          </cell>
          <cell r="E732" t="str">
            <v>一　式</v>
          </cell>
          <cell r="H732">
            <v>8600</v>
          </cell>
        </row>
        <row r="733">
          <cell r="C733" t="str">
            <v>小計</v>
          </cell>
          <cell r="H733">
            <v>8600</v>
          </cell>
        </row>
        <row r="735">
          <cell r="C735" t="str">
            <v>３.共同溝 小計</v>
          </cell>
          <cell r="H735">
            <v>1122000</v>
          </cell>
        </row>
        <row r="737">
          <cell r="B737" t="str">
            <v>４.擁壁</v>
          </cell>
        </row>
        <row r="738">
          <cell r="B738" t="str">
            <v>（1）土工</v>
          </cell>
        </row>
        <row r="739">
          <cell r="C739" t="str">
            <v>根切り</v>
          </cell>
          <cell r="D739" t="str">
            <v>土質：粘性土</v>
          </cell>
          <cell r="E739">
            <v>771</v>
          </cell>
          <cell r="F739" t="str">
            <v>ｍ3</v>
          </cell>
          <cell r="H739">
            <v>0</v>
          </cell>
        </row>
        <row r="740">
          <cell r="C740" t="str">
            <v>基面整正工</v>
          </cell>
          <cell r="E740">
            <v>251</v>
          </cell>
          <cell r="F740" t="str">
            <v>㎡</v>
          </cell>
          <cell r="H740">
            <v>0</v>
          </cell>
        </row>
        <row r="741">
          <cell r="C741" t="str">
            <v>埋戻し</v>
          </cell>
          <cell r="E741">
            <v>471</v>
          </cell>
          <cell r="F741" t="str">
            <v>ｍ3</v>
          </cell>
          <cell r="H741">
            <v>0</v>
          </cell>
        </row>
        <row r="742">
          <cell r="C742" t="str">
            <v>不用土処分</v>
          </cell>
          <cell r="D742" t="str">
            <v>ダンプトラック運搬
L=7Km</v>
          </cell>
          <cell r="E742">
            <v>300</v>
          </cell>
          <cell r="F742" t="str">
            <v>ｍ3</v>
          </cell>
          <cell r="H742">
            <v>0</v>
          </cell>
        </row>
        <row r="743">
          <cell r="C743" t="str">
            <v>捨土料金</v>
          </cell>
          <cell r="E743">
            <v>300</v>
          </cell>
          <cell r="F743" t="str">
            <v>ｍ3</v>
          </cell>
          <cell r="H743">
            <v>0</v>
          </cell>
        </row>
        <row r="744">
          <cell r="C744" t="str">
            <v>小計</v>
          </cell>
          <cell r="H744">
            <v>0</v>
          </cell>
        </row>
        <row r="746">
          <cell r="B746" t="str">
            <v>（2）緑化ブロック擁壁</v>
          </cell>
        </row>
        <row r="747">
          <cell r="C747" t="str">
            <v>緑化ｺﾝｸﾘｰﾄﾌﾞﾛｯｸ積基礎工</v>
          </cell>
          <cell r="D747" t="str">
            <v>Ａ</v>
          </cell>
          <cell r="E747">
            <v>22.4</v>
          </cell>
          <cell r="F747" t="str">
            <v>ｍ</v>
          </cell>
          <cell r="H747">
            <v>0</v>
          </cell>
        </row>
        <row r="748">
          <cell r="C748" t="str">
            <v>緑化ｺﾝｸﾘｰﾄﾌﾞﾛｯｸ積基礎工</v>
          </cell>
          <cell r="D748" t="str">
            <v>Ｂ</v>
          </cell>
          <cell r="E748">
            <v>49.6</v>
          </cell>
          <cell r="F748" t="str">
            <v>ｍ</v>
          </cell>
          <cell r="H748">
            <v>0</v>
          </cell>
        </row>
        <row r="749">
          <cell r="C749" t="str">
            <v>緑化ｺﾝｸﾘｰﾄﾌﾞﾛｯｸ積基礎工</v>
          </cell>
          <cell r="D749" t="str">
            <v>Ｃ</v>
          </cell>
          <cell r="E749">
            <v>32.1</v>
          </cell>
          <cell r="F749" t="str">
            <v>ｍ</v>
          </cell>
          <cell r="H749">
            <v>0</v>
          </cell>
        </row>
        <row r="750">
          <cell r="C750" t="str">
            <v>緑化ｺﾝｸﾘｰﾄﾌﾞﾛｯｸ積基礎工</v>
          </cell>
          <cell r="D750" t="str">
            <v>Ｄ</v>
          </cell>
          <cell r="E750">
            <v>24.9</v>
          </cell>
          <cell r="F750" t="str">
            <v>ｍ</v>
          </cell>
          <cell r="H750">
            <v>0</v>
          </cell>
        </row>
        <row r="751">
          <cell r="C751" t="str">
            <v>緑化ｺﾝｸﾘｰﾄﾌﾞﾛｯｸ積工</v>
          </cell>
          <cell r="D751" t="str">
            <v>Ａ</v>
          </cell>
          <cell r="E751">
            <v>41.8</v>
          </cell>
          <cell r="F751" t="str">
            <v>㎡</v>
          </cell>
          <cell r="H751">
            <v>0</v>
          </cell>
        </row>
        <row r="752">
          <cell r="C752" t="str">
            <v>緑化ｺﾝｸﾘｰﾄﾌﾞﾛｯｸ積工</v>
          </cell>
          <cell r="D752" t="str">
            <v>Ｂ</v>
          </cell>
          <cell r="E752">
            <v>238</v>
          </cell>
          <cell r="F752" t="str">
            <v>㎡</v>
          </cell>
          <cell r="H752">
            <v>0</v>
          </cell>
        </row>
        <row r="753">
          <cell r="C753" t="str">
            <v>緑化ｺﾝｸﾘｰﾄﾌﾞﾛｯｸ積工</v>
          </cell>
          <cell r="D753" t="str">
            <v>Ｃ</v>
          </cell>
          <cell r="E753">
            <v>95.7</v>
          </cell>
          <cell r="F753" t="str">
            <v>㎡</v>
          </cell>
          <cell r="H753">
            <v>0</v>
          </cell>
        </row>
        <row r="754">
          <cell r="C754" t="str">
            <v>緑化ｺﾝｸﾘｰﾄﾌﾞﾛｯｸ積工</v>
          </cell>
          <cell r="D754" t="str">
            <v>Ｄ</v>
          </cell>
          <cell r="E754">
            <v>62.8</v>
          </cell>
          <cell r="F754" t="str">
            <v>㎡</v>
          </cell>
          <cell r="H754">
            <v>0</v>
          </cell>
        </row>
        <row r="755">
          <cell r="C755" t="str">
            <v>小計</v>
          </cell>
          <cell r="H755">
            <v>0</v>
          </cell>
        </row>
        <row r="757">
          <cell r="B757" t="str">
            <v>（3）コンクリート擁壁</v>
          </cell>
        </row>
        <row r="758">
          <cell r="C758" t="str">
            <v>鉄筋ｺﾝｸﾘｰﾄ花壇擁壁</v>
          </cell>
          <cell r="D758" t="str">
            <v>H=500程度</v>
          </cell>
          <cell r="E758">
            <v>53.6</v>
          </cell>
          <cell r="F758" t="str">
            <v>ｍ</v>
          </cell>
          <cell r="H758">
            <v>0</v>
          </cell>
        </row>
        <row r="759">
          <cell r="C759" t="str">
            <v>鉄筋ｺﾝｸﾘｰﾄＬ形擁壁</v>
          </cell>
          <cell r="D759" t="str">
            <v>①Ａタイプ</v>
          </cell>
          <cell r="E759" t="str">
            <v>一　式</v>
          </cell>
          <cell r="H759">
            <v>132300</v>
          </cell>
        </row>
        <row r="760">
          <cell r="C760" t="str">
            <v>鉄筋ｺﾝｸﾘｰﾄＬ形擁壁</v>
          </cell>
          <cell r="D760" t="str">
            <v>①Ｂタイプ</v>
          </cell>
          <cell r="E760" t="str">
            <v>一　式</v>
          </cell>
          <cell r="H760">
            <v>463700</v>
          </cell>
        </row>
        <row r="761">
          <cell r="C761" t="str">
            <v>鉄筋ｺﾝｸﾘｰﾄＬ形擁壁</v>
          </cell>
          <cell r="D761" t="str">
            <v>①Ｃタイプ</v>
          </cell>
          <cell r="E761" t="str">
            <v>一　式</v>
          </cell>
          <cell r="H761">
            <v>274600</v>
          </cell>
        </row>
        <row r="762">
          <cell r="C762" t="str">
            <v>鉄筋ｺﾝｸﾘｰﾄＬ形擁壁</v>
          </cell>
          <cell r="D762" t="str">
            <v>②タイプ</v>
          </cell>
          <cell r="E762" t="str">
            <v>一　式</v>
          </cell>
          <cell r="H762">
            <v>168200</v>
          </cell>
        </row>
        <row r="763">
          <cell r="C763" t="str">
            <v>小計</v>
          </cell>
          <cell r="H763">
            <v>1038800</v>
          </cell>
        </row>
        <row r="765">
          <cell r="B765" t="str">
            <v>（4）その他</v>
          </cell>
        </row>
        <row r="766">
          <cell r="C766" t="str">
            <v>格子型フェンス</v>
          </cell>
          <cell r="D766" t="str">
            <v>Ｈ＝1200</v>
          </cell>
          <cell r="E766">
            <v>4</v>
          </cell>
          <cell r="F766" t="str">
            <v>ｍ</v>
          </cell>
          <cell r="H766">
            <v>0</v>
          </cell>
        </row>
        <row r="767">
          <cell r="C767" t="str">
            <v>小計</v>
          </cell>
          <cell r="H767">
            <v>0</v>
          </cell>
        </row>
        <row r="769">
          <cell r="C769" t="str">
            <v>４.擁壁 小計</v>
          </cell>
          <cell r="H769">
            <v>1038800</v>
          </cell>
        </row>
        <row r="771">
          <cell r="C771" t="str">
            <v>Ⅱ.土木工事直接工事費計</v>
          </cell>
          <cell r="H771">
            <v>2270600</v>
          </cell>
        </row>
        <row r="774">
          <cell r="C774" t="str">
            <v>直接工事費計</v>
          </cell>
          <cell r="H774">
            <v>143745540</v>
          </cell>
        </row>
        <row r="776">
          <cell r="B776" t="str">
            <v>（Ｂ）共通費</v>
          </cell>
        </row>
        <row r="777">
          <cell r="B777" t="str">
            <v>（1）総合仮設</v>
          </cell>
        </row>
        <row r="778">
          <cell r="C778" t="str">
            <v>総合仮設</v>
          </cell>
          <cell r="E778" t="str">
            <v>一　式</v>
          </cell>
        </row>
        <row r="779">
          <cell r="C779" t="str">
            <v>小　　計</v>
          </cell>
          <cell r="H779">
            <v>0</v>
          </cell>
        </row>
        <row r="781">
          <cell r="B781" t="str">
            <v>（2）諸経費</v>
          </cell>
        </row>
        <row r="782">
          <cell r="C782" t="str">
            <v>現場経費</v>
          </cell>
          <cell r="E782" t="str">
            <v>一　式</v>
          </cell>
        </row>
        <row r="783">
          <cell r="C783" t="str">
            <v>一般管理費</v>
          </cell>
          <cell r="E783" t="str">
            <v>一　式</v>
          </cell>
        </row>
        <row r="784">
          <cell r="C784" t="str">
            <v>小　　計</v>
          </cell>
          <cell r="H784">
            <v>0</v>
          </cell>
        </row>
        <row r="786">
          <cell r="C786" t="str">
            <v>共  通  費  計</v>
          </cell>
          <cell r="H786">
            <v>0</v>
          </cell>
        </row>
        <row r="788">
          <cell r="C788" t="str">
            <v>合　　計</v>
          </cell>
          <cell r="H788">
            <v>143745540</v>
          </cell>
        </row>
        <row r="789">
          <cell r="C789" t="str">
            <v>消費税等相当額</v>
          </cell>
          <cell r="E789" t="str">
            <v>一　式</v>
          </cell>
          <cell r="H789">
            <v>7187277</v>
          </cell>
        </row>
        <row r="790">
          <cell r="C790" t="str">
            <v>総　合　計</v>
          </cell>
          <cell r="H790">
            <v>150932817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000001"/>
      <sheetName val="100000"/>
      <sheetName val="総括"/>
      <sheetName val="建築総括"/>
      <sheetName val="電気総括"/>
      <sheetName val="衛生総括"/>
      <sheetName val="既製ｺﾝｸﾘｰﾄ"/>
      <sheetName val="防水"/>
      <sheetName val="石"/>
      <sheetName val="ﾀｲﾙ"/>
      <sheetName val="木工"/>
      <sheetName val="金属"/>
      <sheetName val="左官"/>
      <sheetName val="木建"/>
      <sheetName val="金建"/>
      <sheetName val="ｶﾞﾗｽ"/>
      <sheetName val="塗装"/>
      <sheetName val="内外装"/>
      <sheetName val="仕上ﾕﾆｯﾄ"/>
      <sheetName val="1"/>
      <sheetName val="2"/>
      <sheetName val="3"/>
      <sheetName val="4"/>
      <sheetName val="5"/>
      <sheetName val="6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盤歩掛2"/>
      <sheetName val="Sheet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諸経費"/>
      <sheetName val="仮設費"/>
      <sheetName val="廃棄物"/>
      <sheetName val="表紙"/>
      <sheetName val="見積一覧表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諸経費"/>
      <sheetName val="仮設費"/>
      <sheetName val="廃棄物"/>
      <sheetName val="表紙"/>
      <sheetName val="見積一覧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2"/>
  <sheetViews>
    <sheetView view="pageBreakPreview" zoomScaleNormal="100" zoomScaleSheetLayoutView="100" workbookViewId="0">
      <selection activeCell="L25" sqref="L25"/>
    </sheetView>
  </sheetViews>
  <sheetFormatPr defaultRowHeight="17.45" customHeight="1"/>
  <cols>
    <col min="1" max="1" width="1.625" style="4" customWidth="1"/>
    <col min="2" max="17" width="8.625" style="4" customWidth="1"/>
    <col min="18" max="18" width="1.625" style="4" customWidth="1"/>
    <col min="19" max="16384" width="9" style="4"/>
  </cols>
  <sheetData>
    <row r="1" spans="2:17" ht="17.45" customHeight="1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2:17" ht="17.45" customHeight="1">
      <c r="B2" s="5"/>
      <c r="Q2" s="6"/>
    </row>
    <row r="3" spans="2:17" ht="17.45" customHeight="1">
      <c r="B3" s="5"/>
      <c r="Q3" s="6"/>
    </row>
    <row r="4" spans="2:17" ht="17.45" customHeight="1">
      <c r="B4" s="5"/>
      <c r="Q4" s="6"/>
    </row>
    <row r="5" spans="2:17" ht="17.45" customHeight="1">
      <c r="B5" s="5"/>
      <c r="Q5" s="6"/>
    </row>
    <row r="6" spans="2:17" ht="17.45" customHeight="1">
      <c r="B6" s="5"/>
      <c r="Q6" s="6"/>
    </row>
    <row r="7" spans="2:17" ht="17.45" customHeight="1">
      <c r="B7" s="5"/>
      <c r="Q7" s="6"/>
    </row>
    <row r="8" spans="2:17" ht="17.45" customHeight="1">
      <c r="B8" s="5"/>
      <c r="Q8" s="6"/>
    </row>
    <row r="9" spans="2:17" ht="17.45" customHeight="1">
      <c r="B9" s="5"/>
      <c r="Q9" s="6"/>
    </row>
    <row r="10" spans="2:17" ht="17.45" customHeight="1">
      <c r="B10" s="5"/>
      <c r="G10" s="180" t="s">
        <v>41</v>
      </c>
      <c r="H10" s="181"/>
      <c r="I10" s="181"/>
      <c r="J10" s="181"/>
      <c r="K10" s="181"/>
      <c r="L10" s="182"/>
      <c r="Q10" s="6"/>
    </row>
    <row r="11" spans="2:17" ht="17.45" customHeight="1">
      <c r="B11" s="5"/>
      <c r="G11" s="183"/>
      <c r="H11" s="184"/>
      <c r="I11" s="184"/>
      <c r="J11" s="184"/>
      <c r="K11" s="184"/>
      <c r="L11" s="185"/>
      <c r="Q11" s="6"/>
    </row>
    <row r="12" spans="2:17" ht="17.45" customHeight="1">
      <c r="B12" s="5"/>
      <c r="Q12" s="6"/>
    </row>
    <row r="13" spans="2:17" ht="17.45" customHeight="1">
      <c r="B13" s="5"/>
      <c r="Q13" s="6"/>
    </row>
    <row r="14" spans="2:17" ht="17.45" customHeight="1">
      <c r="B14" s="5"/>
      <c r="Q14" s="6"/>
    </row>
    <row r="15" spans="2:17" ht="17.45" customHeight="1">
      <c r="B15" s="5"/>
      <c r="Q15" s="6"/>
    </row>
    <row r="16" spans="2:17" ht="17.45" customHeight="1">
      <c r="B16" s="5"/>
      <c r="Q16" s="6"/>
    </row>
    <row r="17" spans="2:17" ht="17.45" customHeight="1">
      <c r="B17" s="5"/>
      <c r="Q17" s="6"/>
    </row>
    <row r="18" spans="2:17" ht="17.45" customHeight="1">
      <c r="B18" s="5"/>
      <c r="Q18" s="6"/>
    </row>
    <row r="19" spans="2:17" ht="17.45" customHeight="1">
      <c r="B19" s="5"/>
      <c r="Q19" s="6"/>
    </row>
    <row r="20" spans="2:17" ht="17.45" customHeight="1">
      <c r="B20" s="5"/>
      <c r="Q20" s="6"/>
    </row>
    <row r="21" spans="2:17" ht="17.45" customHeight="1">
      <c r="B21" s="5"/>
      <c r="Q21" s="6"/>
    </row>
    <row r="22" spans="2:17" ht="17.45" customHeight="1">
      <c r="B22" s="5"/>
      <c r="Q22" s="6"/>
    </row>
    <row r="23" spans="2:17" ht="17.45" customHeight="1">
      <c r="B23" s="5"/>
      <c r="Q23" s="6"/>
    </row>
    <row r="24" spans="2:17" ht="17.45" customHeight="1">
      <c r="B24" s="5"/>
      <c r="Q24" s="6"/>
    </row>
    <row r="25" spans="2:17" ht="17.45" customHeight="1">
      <c r="B25" s="5"/>
      <c r="Q25" s="6"/>
    </row>
    <row r="26" spans="2:17" ht="17.45" customHeight="1">
      <c r="B26" s="5"/>
      <c r="Q26" s="6"/>
    </row>
    <row r="27" spans="2:17" ht="17.45" customHeight="1">
      <c r="B27" s="5"/>
      <c r="Q27" s="6"/>
    </row>
    <row r="28" spans="2:17" ht="17.45" customHeight="1">
      <c r="B28" s="5"/>
      <c r="Q28" s="6"/>
    </row>
    <row r="29" spans="2:17" ht="17.45" customHeight="1">
      <c r="B29" s="5"/>
      <c r="Q29" s="6"/>
    </row>
    <row r="30" spans="2:17" ht="17.45" customHeight="1">
      <c r="B30" s="5"/>
      <c r="Q30" s="6"/>
    </row>
    <row r="31" spans="2:17" ht="17.45" customHeight="1">
      <c r="B31" s="5"/>
      <c r="Q31" s="6"/>
    </row>
    <row r="32" spans="2:17" ht="17.45" customHeight="1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9"/>
    </row>
    <row r="33" spans="2:17" ht="17.45" customHeight="1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40" spans="2:17" ht="17.45" customHeight="1">
      <c r="G40" s="10"/>
      <c r="H40" s="10"/>
      <c r="I40" s="10"/>
      <c r="J40" s="10"/>
      <c r="K40" s="10"/>
      <c r="L40" s="10"/>
    </row>
    <row r="71" spans="7:12" ht="17.45" customHeight="1">
      <c r="G71" s="10"/>
      <c r="H71" s="10"/>
      <c r="I71" s="10"/>
      <c r="J71" s="10"/>
      <c r="K71" s="10"/>
      <c r="L71" s="10"/>
    </row>
    <row r="102" spans="7:12" ht="17.45" customHeight="1">
      <c r="G102" s="10"/>
      <c r="H102" s="10"/>
      <c r="I102" s="10"/>
      <c r="J102" s="10"/>
      <c r="K102" s="10"/>
      <c r="L102" s="10"/>
    </row>
  </sheetData>
  <mergeCells count="1">
    <mergeCell ref="G10:L11"/>
  </mergeCells>
  <phoneticPr fontId="2"/>
  <printOptions horizontalCentered="1"/>
  <pageMargins left="0.19685039370078741" right="0.19685039370078741" top="0.78740157480314965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4"/>
  <sheetViews>
    <sheetView tabSelected="1" view="pageBreakPreview" zoomScaleNormal="100" zoomScaleSheetLayoutView="100" workbookViewId="0">
      <selection activeCell="F30" sqref="F30"/>
    </sheetView>
  </sheetViews>
  <sheetFormatPr defaultRowHeight="17.45" customHeight="1"/>
  <cols>
    <col min="1" max="1" width="1.625" style="11" customWidth="1"/>
    <col min="2" max="2" width="14.75" style="11" customWidth="1"/>
    <col min="3" max="3" width="15.75" style="11" customWidth="1"/>
    <col min="4" max="4" width="16.25" style="11" customWidth="1"/>
    <col min="5" max="7" width="7.625" style="11" customWidth="1"/>
    <col min="8" max="8" width="7.625" style="4" customWidth="1"/>
    <col min="9" max="9" width="7.625" style="11" customWidth="1"/>
    <col min="10" max="10" width="7.625" style="4" customWidth="1"/>
    <col min="11" max="14" width="6.625" style="4" customWidth="1"/>
    <col min="15" max="15" width="9.875" style="11" customWidth="1"/>
    <col min="16" max="16" width="9.25" style="11" customWidth="1"/>
    <col min="17" max="17" width="1.625" style="4" customWidth="1"/>
    <col min="18" max="20" width="9" style="4"/>
    <col min="21" max="23" width="9.5" style="11" customWidth="1"/>
    <col min="24" max="24" width="9.5" style="4" customWidth="1"/>
    <col min="25" max="59" width="9.5" style="11" customWidth="1"/>
    <col min="60" max="16384" width="9" style="11"/>
  </cols>
  <sheetData>
    <row r="1" spans="2:24" ht="17.45" customHeight="1">
      <c r="W1" s="12"/>
      <c r="X1" s="13"/>
    </row>
    <row r="2" spans="2:24" ht="17.45" customHeight="1">
      <c r="B2" s="14" t="s">
        <v>12</v>
      </c>
      <c r="C2" s="190" t="s">
        <v>29</v>
      </c>
      <c r="D2" s="191"/>
      <c r="E2" s="192" t="s">
        <v>16</v>
      </c>
      <c r="F2" s="193"/>
      <c r="G2" s="192" t="s">
        <v>41</v>
      </c>
      <c r="H2" s="194"/>
      <c r="I2" s="195"/>
      <c r="J2" s="15"/>
      <c r="K2" s="16"/>
      <c r="L2" s="16"/>
      <c r="M2" s="16"/>
      <c r="N2" s="15"/>
      <c r="O2" s="17" t="s">
        <v>31</v>
      </c>
      <c r="P2" s="15"/>
      <c r="Q2" s="11"/>
    </row>
    <row r="3" spans="2:24" s="17" customFormat="1" ht="17.45" customHeight="1">
      <c r="B3" s="15"/>
      <c r="C3" s="15"/>
      <c r="D3" s="15"/>
      <c r="E3" s="15"/>
      <c r="F3" s="15"/>
      <c r="G3" s="15"/>
      <c r="H3" s="15"/>
      <c r="I3" s="15"/>
      <c r="J3" s="15"/>
      <c r="K3" s="16"/>
      <c r="L3" s="16"/>
      <c r="M3" s="16"/>
      <c r="N3" s="15"/>
      <c r="O3" s="15"/>
      <c r="P3" s="15"/>
    </row>
    <row r="4" spans="2:24" s="17" customFormat="1" ht="17.45" customHeight="1">
      <c r="B4" s="18" t="s">
        <v>9</v>
      </c>
      <c r="C4" s="18" t="s">
        <v>10</v>
      </c>
      <c r="D4" s="18" t="s">
        <v>11</v>
      </c>
      <c r="E4" s="18" t="s">
        <v>3</v>
      </c>
      <c r="F4" s="19" t="s">
        <v>4</v>
      </c>
      <c r="G4" s="186" t="s">
        <v>14</v>
      </c>
      <c r="H4" s="189"/>
      <c r="I4" s="189"/>
      <c r="J4" s="186" t="s">
        <v>17</v>
      </c>
      <c r="K4" s="186"/>
      <c r="L4" s="186"/>
      <c r="M4" s="186"/>
      <c r="N4" s="186"/>
      <c r="O4" s="18" t="s">
        <v>18</v>
      </c>
      <c r="P4" s="186" t="s">
        <v>7</v>
      </c>
    </row>
    <row r="5" spans="2:24" ht="17.45" customHeight="1">
      <c r="B5" s="20" t="s">
        <v>0</v>
      </c>
      <c r="C5" s="20" t="s">
        <v>1</v>
      </c>
      <c r="D5" s="21" t="s">
        <v>2</v>
      </c>
      <c r="E5" s="20" t="s">
        <v>6</v>
      </c>
      <c r="F5" s="20" t="s">
        <v>19</v>
      </c>
      <c r="G5" s="187"/>
      <c r="H5" s="187"/>
      <c r="I5" s="187"/>
      <c r="J5" s="187"/>
      <c r="K5" s="187"/>
      <c r="L5" s="187"/>
      <c r="M5" s="187"/>
      <c r="N5" s="187"/>
      <c r="O5" s="20" t="s">
        <v>5</v>
      </c>
      <c r="P5" s="188"/>
      <c r="Q5" s="11"/>
    </row>
    <row r="6" spans="2:24" ht="17.45" customHeight="1">
      <c r="B6" s="22" t="s">
        <v>32</v>
      </c>
      <c r="C6" s="23"/>
      <c r="D6" s="24"/>
      <c r="E6" s="25"/>
      <c r="F6" s="26"/>
      <c r="G6" s="27"/>
      <c r="H6" s="28"/>
      <c r="I6" s="29"/>
      <c r="J6" s="30"/>
      <c r="K6" s="31"/>
      <c r="L6" s="31"/>
      <c r="M6" s="31"/>
      <c r="N6" s="31"/>
      <c r="O6" s="32"/>
      <c r="P6" s="32"/>
    </row>
    <row r="7" spans="2:24" ht="17.45" customHeight="1">
      <c r="B7" s="33"/>
      <c r="C7" s="34" t="s">
        <v>23</v>
      </c>
      <c r="D7" s="35" t="s">
        <v>35</v>
      </c>
      <c r="E7" s="25"/>
      <c r="F7" s="26"/>
      <c r="G7" s="27"/>
      <c r="H7" s="28"/>
      <c r="I7" s="29"/>
      <c r="J7" s="30"/>
      <c r="K7" s="31"/>
      <c r="L7" s="31"/>
      <c r="M7" s="31"/>
      <c r="N7" s="31"/>
      <c r="O7" s="32"/>
      <c r="P7" s="32"/>
    </row>
    <row r="8" spans="2:24" ht="17.45" customHeight="1">
      <c r="B8" s="33"/>
      <c r="C8" s="34"/>
      <c r="D8" s="36" t="s">
        <v>36</v>
      </c>
      <c r="E8" s="25" t="s">
        <v>20</v>
      </c>
      <c r="F8" s="26" t="str">
        <f>E8</f>
        <v>ｍ2</v>
      </c>
      <c r="G8" s="27"/>
      <c r="H8" s="28"/>
      <c r="I8" s="29"/>
      <c r="J8" s="30">
        <f>'平面数量表-1'!$P$8</f>
        <v>2694.4</v>
      </c>
      <c r="K8" s="31"/>
      <c r="L8" s="31"/>
      <c r="M8" s="31"/>
      <c r="N8" s="31"/>
      <c r="O8" s="32"/>
      <c r="P8" s="32"/>
    </row>
    <row r="9" spans="2:24" ht="17.45" customHeight="1">
      <c r="B9" s="33"/>
      <c r="C9" s="34" t="s">
        <v>23</v>
      </c>
      <c r="D9" s="35" t="s">
        <v>35</v>
      </c>
      <c r="E9" s="25"/>
      <c r="F9" s="26"/>
      <c r="G9" s="27"/>
      <c r="H9" s="28"/>
      <c r="I9" s="29"/>
      <c r="J9" s="30"/>
      <c r="K9" s="31"/>
      <c r="L9" s="31"/>
      <c r="M9" s="31"/>
      <c r="N9" s="31"/>
      <c r="O9" s="32"/>
      <c r="P9" s="32"/>
    </row>
    <row r="10" spans="2:24" ht="17.45" customHeight="1">
      <c r="B10" s="33"/>
      <c r="C10" s="34"/>
      <c r="D10" s="36" t="s">
        <v>121</v>
      </c>
      <c r="E10" s="25" t="s">
        <v>20</v>
      </c>
      <c r="F10" s="26" t="str">
        <f>E10</f>
        <v>ｍ2</v>
      </c>
      <c r="G10" s="27"/>
      <c r="H10" s="28"/>
      <c r="I10" s="29"/>
      <c r="J10" s="30">
        <f>'平面数量表-1'!$P$15</f>
        <v>67.5</v>
      </c>
      <c r="K10" s="31"/>
      <c r="L10" s="31"/>
      <c r="M10" s="31"/>
      <c r="N10" s="31"/>
      <c r="O10" s="32"/>
      <c r="P10" s="32"/>
    </row>
    <row r="11" spans="2:24" ht="17.45" customHeight="1">
      <c r="B11" s="34" t="s">
        <v>91</v>
      </c>
      <c r="C11" s="34"/>
      <c r="D11" s="36"/>
      <c r="E11" s="26"/>
      <c r="F11" s="26"/>
      <c r="G11" s="27"/>
      <c r="H11" s="28"/>
      <c r="I11" s="29"/>
      <c r="J11" s="30"/>
      <c r="K11" s="31"/>
      <c r="L11" s="31"/>
      <c r="M11" s="31"/>
      <c r="N11" s="31"/>
      <c r="O11" s="32"/>
      <c r="P11" s="32"/>
    </row>
    <row r="12" spans="2:24" ht="17.45" customHeight="1">
      <c r="B12" s="33"/>
      <c r="C12" s="34" t="s">
        <v>94</v>
      </c>
      <c r="D12" s="36" t="s">
        <v>92</v>
      </c>
      <c r="E12" s="26"/>
      <c r="F12" s="26"/>
      <c r="G12" s="27"/>
      <c r="H12" s="28"/>
      <c r="I12" s="29"/>
      <c r="J12" s="30"/>
      <c r="K12" s="31"/>
      <c r="L12" s="31"/>
      <c r="M12" s="31"/>
      <c r="N12" s="31"/>
      <c r="O12" s="32"/>
      <c r="P12" s="32"/>
    </row>
    <row r="13" spans="2:24" ht="17.45" customHeight="1">
      <c r="B13" s="33"/>
      <c r="C13" s="34"/>
      <c r="D13" s="36" t="s">
        <v>118</v>
      </c>
      <c r="E13" s="25" t="s">
        <v>20</v>
      </c>
      <c r="F13" s="26" t="str">
        <f>E13</f>
        <v>ｍ2</v>
      </c>
      <c r="G13" s="27"/>
      <c r="H13" s="28"/>
      <c r="I13" s="29"/>
      <c r="J13" s="30">
        <f>'平面数量表-1'!$P$20</f>
        <v>24.7</v>
      </c>
      <c r="K13" s="31"/>
      <c r="L13" s="31"/>
      <c r="M13" s="31"/>
      <c r="N13" s="31"/>
      <c r="O13" s="32"/>
      <c r="P13" s="32"/>
    </row>
    <row r="14" spans="2:24" ht="17.45" customHeight="1">
      <c r="B14" s="34" t="s">
        <v>93</v>
      </c>
      <c r="C14" s="34"/>
      <c r="D14" s="36"/>
      <c r="E14" s="26"/>
      <c r="F14" s="26"/>
      <c r="G14" s="27"/>
      <c r="H14" s="28"/>
      <c r="I14" s="29"/>
      <c r="J14" s="30"/>
      <c r="K14" s="31"/>
      <c r="L14" s="31"/>
      <c r="M14" s="31"/>
      <c r="N14" s="31"/>
      <c r="O14" s="32"/>
      <c r="P14" s="32"/>
    </row>
    <row r="15" spans="2:24" ht="17.45" customHeight="1">
      <c r="B15" s="33"/>
      <c r="C15" s="34" t="s">
        <v>26</v>
      </c>
      <c r="D15" s="36" t="s">
        <v>95</v>
      </c>
      <c r="E15" s="26"/>
      <c r="F15" s="26"/>
      <c r="G15" s="27"/>
      <c r="H15" s="28"/>
      <c r="I15" s="29"/>
      <c r="J15" s="30"/>
      <c r="K15" s="31"/>
      <c r="L15" s="31"/>
      <c r="M15" s="31"/>
      <c r="N15" s="31"/>
      <c r="O15" s="32"/>
      <c r="P15" s="32"/>
    </row>
    <row r="16" spans="2:24" ht="17.45" customHeight="1">
      <c r="B16" s="37"/>
      <c r="C16" s="38"/>
      <c r="D16" s="39" t="s">
        <v>82</v>
      </c>
      <c r="E16" s="40" t="s">
        <v>20</v>
      </c>
      <c r="F16" s="41" t="str">
        <f>E16</f>
        <v>ｍ2</v>
      </c>
      <c r="G16" s="42"/>
      <c r="H16" s="43"/>
      <c r="I16" s="44"/>
      <c r="J16" s="45">
        <f>'平面数量表-1'!$P$23</f>
        <v>2694.4</v>
      </c>
      <c r="K16" s="46"/>
      <c r="L16" s="46"/>
      <c r="M16" s="46"/>
      <c r="N16" s="31"/>
      <c r="O16" s="32"/>
      <c r="P16" s="32"/>
    </row>
    <row r="17" spans="2:17" ht="17.45" customHeight="1">
      <c r="B17" s="33"/>
      <c r="C17" s="34" t="s">
        <v>26</v>
      </c>
      <c r="D17" s="36" t="s">
        <v>95</v>
      </c>
      <c r="E17" s="26"/>
      <c r="F17" s="26"/>
      <c r="G17" s="27"/>
      <c r="H17" s="28"/>
      <c r="I17" s="29"/>
      <c r="J17" s="30"/>
      <c r="K17" s="31"/>
      <c r="L17" s="31"/>
      <c r="M17" s="31"/>
      <c r="N17" s="31"/>
      <c r="O17" s="32"/>
      <c r="P17" s="32"/>
      <c r="Q17" s="11"/>
    </row>
    <row r="18" spans="2:17" ht="17.45" customHeight="1">
      <c r="B18" s="47"/>
      <c r="C18" s="34"/>
      <c r="D18" s="36" t="s">
        <v>84</v>
      </c>
      <c r="E18" s="25" t="s">
        <v>20</v>
      </c>
      <c r="F18" s="26" t="str">
        <f>E18</f>
        <v>ｍ2</v>
      </c>
      <c r="G18" s="27"/>
      <c r="H18" s="28"/>
      <c r="I18" s="29"/>
      <c r="J18" s="30">
        <f>'平面数量表-1'!$P$30</f>
        <v>75.7</v>
      </c>
      <c r="K18" s="48"/>
      <c r="L18" s="48"/>
      <c r="M18" s="48"/>
      <c r="N18" s="48"/>
      <c r="O18" s="49"/>
      <c r="P18" s="49"/>
    </row>
    <row r="19" spans="2:17" ht="17.45" customHeight="1">
      <c r="B19" s="33" t="s">
        <v>139</v>
      </c>
      <c r="C19" s="34"/>
      <c r="D19" s="36"/>
      <c r="E19" s="25"/>
      <c r="F19" s="26"/>
      <c r="G19" s="27"/>
      <c r="H19" s="28"/>
      <c r="I19" s="29"/>
      <c r="J19" s="30"/>
      <c r="K19" s="31"/>
      <c r="L19" s="31"/>
      <c r="M19" s="31"/>
      <c r="N19" s="31"/>
      <c r="O19" s="32"/>
      <c r="P19" s="32"/>
      <c r="Q19" s="11"/>
    </row>
    <row r="20" spans="2:17" s="17" customFormat="1" ht="17.45" customHeight="1">
      <c r="B20" s="50" t="s">
        <v>93</v>
      </c>
      <c r="C20" s="34"/>
      <c r="D20" s="36"/>
      <c r="E20" s="25"/>
      <c r="F20" s="26"/>
      <c r="G20" s="27"/>
      <c r="H20" s="28"/>
      <c r="I20" s="29"/>
      <c r="J20" s="30"/>
      <c r="K20" s="31"/>
      <c r="L20" s="31"/>
      <c r="M20" s="31"/>
      <c r="N20" s="31"/>
      <c r="O20" s="32"/>
      <c r="P20" s="32"/>
    </row>
    <row r="21" spans="2:17" s="17" customFormat="1" ht="17.45" customHeight="1">
      <c r="B21" s="50"/>
      <c r="C21" s="50" t="s">
        <v>96</v>
      </c>
      <c r="D21" s="36" t="s">
        <v>98</v>
      </c>
      <c r="E21" s="25"/>
      <c r="F21" s="26"/>
      <c r="G21" s="27"/>
      <c r="H21" s="28"/>
      <c r="I21" s="29"/>
      <c r="J21" s="30"/>
      <c r="K21" s="31"/>
      <c r="L21" s="31"/>
      <c r="M21" s="31"/>
      <c r="N21" s="31"/>
      <c r="O21" s="32"/>
      <c r="P21" s="32"/>
    </row>
    <row r="22" spans="2:17" s="17" customFormat="1" ht="17.45" customHeight="1">
      <c r="B22" s="50"/>
      <c r="C22" s="51"/>
      <c r="D22" s="36" t="s">
        <v>82</v>
      </c>
      <c r="E22" s="40" t="s">
        <v>20</v>
      </c>
      <c r="F22" s="41" t="str">
        <f>E22</f>
        <v>ｍ2</v>
      </c>
      <c r="G22" s="42"/>
      <c r="H22" s="43"/>
      <c r="I22" s="44"/>
      <c r="J22" s="45">
        <f>'平面数量表-1'!$P$38</f>
        <v>416.1</v>
      </c>
      <c r="K22" s="31"/>
      <c r="L22" s="31"/>
      <c r="M22" s="31"/>
      <c r="N22" s="31"/>
      <c r="O22" s="32"/>
      <c r="P22" s="32"/>
    </row>
    <row r="23" spans="2:17" s="17" customFormat="1" ht="17.45" customHeight="1">
      <c r="B23" s="50"/>
      <c r="C23" s="50" t="s">
        <v>96</v>
      </c>
      <c r="D23" s="36" t="s">
        <v>98</v>
      </c>
      <c r="E23" s="25"/>
      <c r="F23" s="26"/>
      <c r="G23" s="27"/>
      <c r="H23" s="28"/>
      <c r="I23" s="29"/>
      <c r="J23" s="30"/>
      <c r="K23" s="31"/>
      <c r="L23" s="31"/>
      <c r="M23" s="31"/>
      <c r="N23" s="31"/>
      <c r="O23" s="32"/>
      <c r="P23" s="32"/>
    </row>
    <row r="24" spans="2:17" ht="17.45" customHeight="1">
      <c r="B24" s="52"/>
      <c r="C24" s="51"/>
      <c r="D24" s="36" t="s">
        <v>84</v>
      </c>
      <c r="E24" s="40" t="s">
        <v>20</v>
      </c>
      <c r="F24" s="41" t="str">
        <f>E24</f>
        <v>ｍ2</v>
      </c>
      <c r="G24" s="42"/>
      <c r="H24" s="43"/>
      <c r="I24" s="44"/>
      <c r="J24" s="45">
        <f>'平面数量表-1'!$P$41</f>
        <v>252.4</v>
      </c>
      <c r="K24" s="31"/>
      <c r="L24" s="31"/>
      <c r="M24" s="31"/>
      <c r="N24" s="31"/>
      <c r="O24" s="32"/>
      <c r="P24" s="32"/>
      <c r="Q24" s="11"/>
    </row>
    <row r="25" spans="2:17" ht="17.45" customHeight="1">
      <c r="B25" s="50"/>
      <c r="C25" s="50" t="s">
        <v>96</v>
      </c>
      <c r="D25" s="36" t="s">
        <v>98</v>
      </c>
      <c r="E25" s="25"/>
      <c r="F25" s="26"/>
      <c r="G25" s="27"/>
      <c r="H25" s="28"/>
      <c r="I25" s="29"/>
      <c r="J25" s="30"/>
      <c r="K25" s="31"/>
      <c r="L25" s="31"/>
      <c r="M25" s="31"/>
      <c r="N25" s="31"/>
      <c r="O25" s="32"/>
      <c r="P25" s="32"/>
      <c r="Q25" s="11"/>
    </row>
    <row r="26" spans="2:17" ht="17.45" customHeight="1">
      <c r="B26" s="52"/>
      <c r="C26" s="51"/>
      <c r="D26" s="36" t="s">
        <v>122</v>
      </c>
      <c r="E26" s="40" t="s">
        <v>20</v>
      </c>
      <c r="F26" s="41" t="str">
        <f>E26</f>
        <v>ｍ2</v>
      </c>
      <c r="G26" s="42"/>
      <c r="H26" s="43"/>
      <c r="I26" s="44"/>
      <c r="J26" s="45">
        <f>'平面数量表-1'!$P$44</f>
        <v>43.7</v>
      </c>
      <c r="K26" s="31"/>
      <c r="L26" s="31"/>
      <c r="M26" s="31"/>
      <c r="N26" s="31"/>
      <c r="O26" s="32"/>
      <c r="P26" s="32"/>
      <c r="Q26" s="11"/>
    </row>
    <row r="27" spans="2:17" ht="17.45" customHeight="1">
      <c r="B27" s="33"/>
      <c r="C27" s="50"/>
      <c r="D27" s="36"/>
      <c r="E27" s="25"/>
      <c r="F27" s="26"/>
      <c r="G27" s="27"/>
      <c r="H27" s="28"/>
      <c r="I27" s="29"/>
      <c r="J27" s="30"/>
      <c r="K27" s="31"/>
      <c r="L27" s="31"/>
      <c r="M27" s="31"/>
      <c r="N27" s="31"/>
      <c r="O27" s="32"/>
      <c r="P27" s="32"/>
      <c r="Q27" s="11"/>
    </row>
    <row r="28" spans="2:17" ht="17.45" customHeight="1">
      <c r="B28" s="33"/>
      <c r="C28" s="38"/>
      <c r="D28" s="39"/>
      <c r="E28" s="40"/>
      <c r="F28" s="41"/>
      <c r="G28" s="42"/>
      <c r="H28" s="43"/>
      <c r="I28" s="44"/>
      <c r="J28" s="45"/>
      <c r="K28" s="31"/>
      <c r="L28" s="31"/>
      <c r="M28" s="31"/>
      <c r="N28" s="31"/>
      <c r="O28" s="32"/>
      <c r="P28" s="32"/>
      <c r="Q28" s="11"/>
    </row>
    <row r="29" spans="2:17" ht="17.45" customHeight="1">
      <c r="B29" s="33"/>
      <c r="C29" s="50" t="s">
        <v>96</v>
      </c>
      <c r="D29" s="36" t="s">
        <v>125</v>
      </c>
      <c r="E29" s="26"/>
      <c r="F29" s="26"/>
      <c r="G29" s="27"/>
      <c r="H29" s="28"/>
      <c r="I29" s="29"/>
      <c r="J29" s="30"/>
      <c r="K29" s="31"/>
      <c r="L29" s="31"/>
      <c r="M29" s="31"/>
      <c r="N29" s="31"/>
      <c r="O29" s="32"/>
      <c r="P29" s="32"/>
      <c r="Q29" s="11"/>
    </row>
    <row r="30" spans="2:17" ht="17.45" customHeight="1">
      <c r="B30" s="52"/>
      <c r="C30" s="38"/>
      <c r="D30" s="39" t="s">
        <v>99</v>
      </c>
      <c r="E30" s="40" t="s">
        <v>20</v>
      </c>
      <c r="F30" s="41" t="str">
        <f>E30</f>
        <v>ｍ2</v>
      </c>
      <c r="G30" s="42"/>
      <c r="H30" s="43"/>
      <c r="I30" s="44"/>
      <c r="J30" s="45">
        <f>'平面数量表-1'!$P$50</f>
        <v>822</v>
      </c>
      <c r="K30" s="31"/>
      <c r="L30" s="31"/>
      <c r="M30" s="31"/>
      <c r="N30" s="31"/>
      <c r="O30" s="32"/>
      <c r="P30" s="32"/>
      <c r="Q30" s="11"/>
    </row>
    <row r="31" spans="2:17" ht="17.45" customHeight="1">
      <c r="B31" s="33" t="s">
        <v>37</v>
      </c>
      <c r="C31" s="53"/>
      <c r="D31" s="35"/>
      <c r="E31" s="26"/>
      <c r="F31" s="26"/>
      <c r="G31" s="27"/>
      <c r="H31" s="28"/>
      <c r="I31" s="29"/>
      <c r="J31" s="30"/>
      <c r="K31" s="31"/>
      <c r="L31" s="31"/>
      <c r="M31" s="31"/>
      <c r="N31" s="31"/>
      <c r="O31" s="32"/>
      <c r="P31" s="32"/>
      <c r="Q31" s="11"/>
    </row>
    <row r="32" spans="2:17" ht="17.45" customHeight="1">
      <c r="B32" s="54"/>
      <c r="C32" s="55" t="s">
        <v>38</v>
      </c>
      <c r="D32" s="56" t="s">
        <v>89</v>
      </c>
      <c r="E32" s="57" t="s">
        <v>27</v>
      </c>
      <c r="F32" s="58" t="str">
        <f>E32</f>
        <v>ｍ</v>
      </c>
      <c r="G32" s="59"/>
      <c r="H32" s="60"/>
      <c r="I32" s="61"/>
      <c r="J32" s="62">
        <f>'平面数量表-1'!$P$53</f>
        <v>440.9</v>
      </c>
      <c r="K32" s="63"/>
      <c r="L32" s="63"/>
      <c r="M32" s="63"/>
      <c r="N32" s="63"/>
      <c r="O32" s="64"/>
      <c r="P32" s="64"/>
    </row>
    <row r="33" spans="2:26" ht="17.45" customHeight="1">
      <c r="B33" s="15"/>
      <c r="C33" s="15"/>
      <c r="D33" s="15"/>
      <c r="E33" s="15"/>
      <c r="F33" s="15"/>
      <c r="G33" s="15"/>
      <c r="H33" s="15"/>
      <c r="I33" s="15"/>
      <c r="J33" s="15"/>
      <c r="K33" s="16"/>
      <c r="L33" s="16"/>
      <c r="M33" s="16"/>
      <c r="N33" s="15"/>
      <c r="O33" s="15"/>
      <c r="P33" s="15"/>
      <c r="Q33" s="11"/>
      <c r="X33" s="11"/>
    </row>
    <row r="34" spans="2:26" s="17" customFormat="1" ht="17.45" customHeight="1">
      <c r="B34" s="18" t="s">
        <v>9</v>
      </c>
      <c r="C34" s="18" t="s">
        <v>10</v>
      </c>
      <c r="D34" s="18" t="s">
        <v>11</v>
      </c>
      <c r="E34" s="18" t="s">
        <v>3</v>
      </c>
      <c r="F34" s="19" t="s">
        <v>4</v>
      </c>
      <c r="G34" s="186" t="s">
        <v>14</v>
      </c>
      <c r="H34" s="189"/>
      <c r="I34" s="189"/>
      <c r="J34" s="186" t="s">
        <v>17</v>
      </c>
      <c r="K34" s="186"/>
      <c r="L34" s="186"/>
      <c r="M34" s="186"/>
      <c r="N34" s="186"/>
      <c r="O34" s="18" t="s">
        <v>18</v>
      </c>
      <c r="P34" s="186" t="s">
        <v>7</v>
      </c>
      <c r="Y34" s="65"/>
      <c r="Z34" s="66"/>
    </row>
    <row r="35" spans="2:26" s="17" customFormat="1" ht="17.45" customHeight="1">
      <c r="B35" s="20" t="s">
        <v>0</v>
      </c>
      <c r="C35" s="20" t="s">
        <v>1</v>
      </c>
      <c r="D35" s="21" t="s">
        <v>2</v>
      </c>
      <c r="E35" s="20" t="s">
        <v>6</v>
      </c>
      <c r="F35" s="20" t="s">
        <v>19</v>
      </c>
      <c r="G35" s="187"/>
      <c r="H35" s="187"/>
      <c r="I35" s="187"/>
      <c r="J35" s="187"/>
      <c r="K35" s="187"/>
      <c r="L35" s="187"/>
      <c r="M35" s="187"/>
      <c r="N35" s="187"/>
      <c r="O35" s="20" t="s">
        <v>5</v>
      </c>
      <c r="P35" s="188"/>
      <c r="U35" s="11"/>
      <c r="V35" s="11"/>
      <c r="X35" s="65"/>
      <c r="Y35" s="65"/>
      <c r="Z35" s="11"/>
    </row>
    <row r="36" spans="2:26" ht="17.45" customHeight="1">
      <c r="B36" s="50"/>
      <c r="C36" s="67" t="s">
        <v>38</v>
      </c>
      <c r="D36" s="36" t="s">
        <v>100</v>
      </c>
      <c r="E36" s="25" t="s">
        <v>27</v>
      </c>
      <c r="F36" s="26" t="str">
        <f>E36</f>
        <v>ｍ</v>
      </c>
      <c r="G36" s="27"/>
      <c r="H36" s="28"/>
      <c r="I36" s="29"/>
      <c r="J36" s="30">
        <f>'平面数量表-1'!$P$54</f>
        <v>27.2</v>
      </c>
      <c r="K36" s="31"/>
      <c r="L36" s="31"/>
      <c r="M36" s="31"/>
      <c r="N36" s="31"/>
      <c r="O36" s="32"/>
      <c r="P36" s="32"/>
      <c r="Q36" s="11"/>
    </row>
    <row r="37" spans="2:26" ht="17.45" customHeight="1">
      <c r="B37" s="50"/>
      <c r="C37" s="67" t="s">
        <v>38</v>
      </c>
      <c r="D37" s="36" t="s">
        <v>101</v>
      </c>
      <c r="E37" s="25" t="s">
        <v>27</v>
      </c>
      <c r="F37" s="26" t="str">
        <f>E37</f>
        <v>ｍ</v>
      </c>
      <c r="G37" s="27"/>
      <c r="H37" s="28"/>
      <c r="I37" s="29"/>
      <c r="J37" s="30">
        <f>'平面数量表-1'!$P$55</f>
        <v>21.2</v>
      </c>
      <c r="K37" s="31"/>
      <c r="L37" s="31"/>
      <c r="M37" s="31"/>
      <c r="N37" s="31"/>
      <c r="O37" s="32"/>
      <c r="P37" s="32"/>
    </row>
    <row r="38" spans="2:26" ht="17.45" customHeight="1">
      <c r="B38" s="22"/>
      <c r="C38" s="68"/>
      <c r="D38" s="69"/>
      <c r="E38" s="70"/>
      <c r="F38" s="71"/>
      <c r="G38" s="72"/>
      <c r="H38" s="73"/>
      <c r="I38" s="74"/>
      <c r="J38" s="75"/>
      <c r="K38" s="31"/>
      <c r="L38" s="31"/>
      <c r="M38" s="31"/>
      <c r="N38" s="31"/>
      <c r="O38" s="32"/>
      <c r="P38" s="32"/>
    </row>
    <row r="39" spans="2:26" ht="17.45" customHeight="1">
      <c r="B39" s="50"/>
      <c r="C39" s="34"/>
      <c r="D39" s="36"/>
      <c r="E39" s="26"/>
      <c r="F39" s="26"/>
      <c r="G39" s="27"/>
      <c r="H39" s="28"/>
      <c r="I39" s="29"/>
      <c r="J39" s="30"/>
      <c r="K39" s="31"/>
      <c r="L39" s="31"/>
      <c r="M39" s="31"/>
      <c r="N39" s="31"/>
      <c r="O39" s="32"/>
      <c r="P39" s="32"/>
    </row>
    <row r="40" spans="2:26" ht="17.45" customHeight="1">
      <c r="B40" s="50"/>
      <c r="C40" s="34"/>
      <c r="D40" s="36"/>
      <c r="E40" s="26"/>
      <c r="F40" s="26"/>
      <c r="G40" s="27"/>
      <c r="H40" s="28"/>
      <c r="I40" s="29"/>
      <c r="J40" s="30"/>
      <c r="K40" s="31"/>
      <c r="L40" s="31"/>
      <c r="M40" s="31"/>
      <c r="N40" s="31"/>
      <c r="O40" s="32"/>
      <c r="P40" s="32"/>
    </row>
    <row r="41" spans="2:26" ht="17.45" customHeight="1">
      <c r="B41" s="50"/>
      <c r="C41" s="34"/>
      <c r="D41" s="36"/>
      <c r="E41" s="25"/>
      <c r="F41" s="26"/>
      <c r="G41" s="27"/>
      <c r="H41" s="28"/>
      <c r="I41" s="29"/>
      <c r="J41" s="30"/>
      <c r="K41" s="31"/>
      <c r="L41" s="31"/>
      <c r="M41" s="31"/>
      <c r="N41" s="31"/>
      <c r="O41" s="32"/>
      <c r="P41" s="32"/>
    </row>
    <row r="42" spans="2:26" ht="17.45" customHeight="1">
      <c r="B42" s="50"/>
      <c r="C42" s="34"/>
      <c r="D42" s="36"/>
      <c r="E42" s="26"/>
      <c r="F42" s="26"/>
      <c r="G42" s="27"/>
      <c r="H42" s="28"/>
      <c r="I42" s="29"/>
      <c r="J42" s="30"/>
      <c r="K42" s="31"/>
      <c r="L42" s="31"/>
      <c r="M42" s="31"/>
      <c r="N42" s="31"/>
      <c r="O42" s="32"/>
      <c r="P42" s="32"/>
    </row>
    <row r="43" spans="2:26" ht="17.45" customHeight="1">
      <c r="B43" s="50"/>
      <c r="C43" s="34"/>
      <c r="D43" s="36"/>
      <c r="E43" s="26"/>
      <c r="F43" s="26"/>
      <c r="G43" s="27"/>
      <c r="H43" s="28"/>
      <c r="I43" s="29"/>
      <c r="J43" s="30"/>
      <c r="K43" s="31"/>
      <c r="L43" s="31"/>
      <c r="M43" s="31"/>
      <c r="N43" s="31"/>
      <c r="O43" s="32"/>
      <c r="P43" s="32"/>
    </row>
    <row r="44" spans="2:26" ht="17.45" customHeight="1">
      <c r="B44" s="50"/>
      <c r="C44" s="34"/>
      <c r="D44" s="36"/>
      <c r="E44" s="26"/>
      <c r="F44" s="26"/>
      <c r="G44" s="27"/>
      <c r="H44" s="28"/>
      <c r="I44" s="29"/>
      <c r="J44" s="30"/>
      <c r="K44" s="31"/>
      <c r="L44" s="31"/>
      <c r="M44" s="31"/>
      <c r="N44" s="31"/>
      <c r="O44" s="32"/>
      <c r="P44" s="32"/>
    </row>
    <row r="45" spans="2:26" ht="17.45" customHeight="1">
      <c r="B45" s="50"/>
      <c r="C45" s="34"/>
      <c r="D45" s="36"/>
      <c r="E45" s="26"/>
      <c r="F45" s="26"/>
      <c r="G45" s="27"/>
      <c r="H45" s="28"/>
      <c r="I45" s="29"/>
      <c r="J45" s="30"/>
      <c r="K45" s="31"/>
      <c r="L45" s="31"/>
      <c r="M45" s="31"/>
      <c r="N45" s="31"/>
      <c r="O45" s="32"/>
      <c r="P45" s="32"/>
    </row>
    <row r="46" spans="2:26" ht="17.45" customHeight="1">
      <c r="B46" s="50"/>
      <c r="C46" s="34"/>
      <c r="D46" s="36"/>
      <c r="E46" s="26"/>
      <c r="F46" s="26"/>
      <c r="G46" s="27"/>
      <c r="H46" s="28"/>
      <c r="I46" s="29"/>
      <c r="J46" s="30"/>
      <c r="K46" s="31"/>
      <c r="L46" s="31"/>
      <c r="M46" s="31"/>
      <c r="N46" s="31"/>
      <c r="O46" s="32"/>
      <c r="P46" s="32"/>
    </row>
    <row r="47" spans="2:26" ht="17.45" customHeight="1">
      <c r="B47" s="50"/>
      <c r="C47" s="34"/>
      <c r="D47" s="36"/>
      <c r="E47" s="26"/>
      <c r="F47" s="26"/>
      <c r="G47" s="27"/>
      <c r="H47" s="28"/>
      <c r="I47" s="29"/>
      <c r="J47" s="30"/>
      <c r="K47" s="31"/>
      <c r="L47" s="31"/>
      <c r="M47" s="31"/>
      <c r="N47" s="31"/>
      <c r="O47" s="32"/>
      <c r="P47" s="32"/>
    </row>
    <row r="48" spans="2:26" ht="17.45" customHeight="1">
      <c r="B48" s="50"/>
      <c r="C48" s="34"/>
      <c r="D48" s="36"/>
      <c r="E48" s="26"/>
      <c r="F48" s="26"/>
      <c r="G48" s="27"/>
      <c r="H48" s="28"/>
      <c r="I48" s="29"/>
      <c r="J48" s="30"/>
      <c r="K48" s="31"/>
      <c r="L48" s="31"/>
      <c r="M48" s="31"/>
      <c r="N48" s="31"/>
      <c r="O48" s="32"/>
      <c r="P48" s="32"/>
    </row>
    <row r="49" spans="2:16" ht="17.45" customHeight="1">
      <c r="B49" s="50"/>
      <c r="C49" s="34"/>
      <c r="D49" s="36"/>
      <c r="E49" s="26"/>
      <c r="F49" s="26"/>
      <c r="G49" s="27"/>
      <c r="H49" s="28"/>
      <c r="I49" s="29"/>
      <c r="J49" s="30"/>
      <c r="K49" s="31"/>
      <c r="L49" s="31"/>
      <c r="M49" s="31"/>
      <c r="N49" s="31"/>
      <c r="O49" s="32"/>
      <c r="P49" s="32"/>
    </row>
    <row r="50" spans="2:16" ht="17.45" customHeight="1">
      <c r="B50" s="50"/>
      <c r="C50" s="34"/>
      <c r="D50" s="36"/>
      <c r="E50" s="26"/>
      <c r="F50" s="26"/>
      <c r="G50" s="27"/>
      <c r="H50" s="28"/>
      <c r="I50" s="29"/>
      <c r="J50" s="30"/>
      <c r="K50" s="31"/>
      <c r="L50" s="31"/>
      <c r="M50" s="31"/>
      <c r="N50" s="31"/>
      <c r="O50" s="32"/>
      <c r="P50" s="32"/>
    </row>
    <row r="51" spans="2:16" s="17" customFormat="1" ht="17.45" customHeight="1">
      <c r="B51" s="50"/>
      <c r="C51" s="34"/>
      <c r="D51" s="36"/>
      <c r="E51" s="26"/>
      <c r="F51" s="26"/>
      <c r="G51" s="27"/>
      <c r="H51" s="28"/>
      <c r="I51" s="29"/>
      <c r="J51" s="30"/>
      <c r="K51" s="31"/>
      <c r="L51" s="31"/>
      <c r="M51" s="31"/>
      <c r="N51" s="31"/>
      <c r="O51" s="32"/>
      <c r="P51" s="32"/>
    </row>
    <row r="52" spans="2:16" s="17" customFormat="1" ht="17.45" customHeight="1">
      <c r="B52" s="50"/>
      <c r="C52" s="34"/>
      <c r="D52" s="36"/>
      <c r="E52" s="26"/>
      <c r="F52" s="26"/>
      <c r="G52" s="27"/>
      <c r="H52" s="28"/>
      <c r="I52" s="29"/>
      <c r="J52" s="30"/>
      <c r="K52" s="31"/>
      <c r="L52" s="31"/>
      <c r="M52" s="31"/>
      <c r="N52" s="31"/>
      <c r="O52" s="32"/>
      <c r="P52" s="32"/>
    </row>
    <row r="53" spans="2:16" s="17" customFormat="1" ht="17.45" customHeight="1">
      <c r="B53" s="50"/>
      <c r="C53" s="34"/>
      <c r="D53" s="36"/>
      <c r="E53" s="26"/>
      <c r="F53" s="26"/>
      <c r="G53" s="27"/>
      <c r="H53" s="28"/>
      <c r="I53" s="29"/>
      <c r="J53" s="30"/>
      <c r="K53" s="31"/>
      <c r="L53" s="31"/>
      <c r="M53" s="31"/>
      <c r="N53" s="31"/>
      <c r="O53" s="32"/>
      <c r="P53" s="32"/>
    </row>
    <row r="54" spans="2:16" s="17" customFormat="1" ht="17.45" customHeight="1">
      <c r="B54" s="50"/>
      <c r="C54" s="34"/>
      <c r="D54" s="36"/>
      <c r="E54" s="26"/>
      <c r="F54" s="26"/>
      <c r="G54" s="27"/>
      <c r="H54" s="28"/>
      <c r="I54" s="29"/>
      <c r="J54" s="30"/>
      <c r="K54" s="31"/>
      <c r="L54" s="31"/>
      <c r="M54" s="31"/>
      <c r="N54" s="31"/>
      <c r="O54" s="32"/>
      <c r="P54" s="32"/>
    </row>
    <row r="55" spans="2:16" ht="17.45" customHeight="1">
      <c r="B55" s="50"/>
      <c r="C55" s="34"/>
      <c r="D55" s="36"/>
      <c r="E55" s="26"/>
      <c r="F55" s="26"/>
      <c r="G55" s="27"/>
      <c r="H55" s="28"/>
      <c r="I55" s="29"/>
      <c r="J55" s="30"/>
      <c r="K55" s="31"/>
      <c r="L55" s="31"/>
      <c r="M55" s="31"/>
      <c r="N55" s="31"/>
      <c r="O55" s="32"/>
      <c r="P55" s="32"/>
    </row>
    <row r="56" spans="2:16" ht="17.45" customHeight="1">
      <c r="B56" s="50"/>
      <c r="C56" s="34"/>
      <c r="D56" s="36"/>
      <c r="E56" s="26"/>
      <c r="F56" s="26"/>
      <c r="G56" s="27"/>
      <c r="H56" s="28"/>
      <c r="I56" s="29"/>
      <c r="J56" s="30"/>
      <c r="K56" s="31"/>
      <c r="L56" s="31"/>
      <c r="M56" s="31"/>
      <c r="N56" s="31"/>
      <c r="O56" s="32"/>
      <c r="P56" s="32"/>
    </row>
    <row r="57" spans="2:16" ht="17.45" customHeight="1">
      <c r="B57" s="50"/>
      <c r="C57" s="34"/>
      <c r="D57" s="36"/>
      <c r="E57" s="26"/>
      <c r="F57" s="26"/>
      <c r="G57" s="27"/>
      <c r="H57" s="28"/>
      <c r="I57" s="29"/>
      <c r="J57" s="30"/>
      <c r="K57" s="31"/>
      <c r="L57" s="31"/>
      <c r="M57" s="31"/>
      <c r="N57" s="31"/>
      <c r="O57" s="32"/>
      <c r="P57" s="32"/>
    </row>
    <row r="58" spans="2:16" ht="17.45" customHeight="1">
      <c r="B58" s="50"/>
      <c r="C58" s="34"/>
      <c r="D58" s="36"/>
      <c r="E58" s="26"/>
      <c r="F58" s="26"/>
      <c r="G58" s="27"/>
      <c r="H58" s="28"/>
      <c r="I58" s="29"/>
      <c r="J58" s="30"/>
      <c r="K58" s="31"/>
      <c r="L58" s="31"/>
      <c r="M58" s="31"/>
      <c r="N58" s="31"/>
      <c r="O58" s="32"/>
      <c r="P58" s="32"/>
    </row>
    <row r="59" spans="2:16" ht="17.45" customHeight="1">
      <c r="B59" s="50"/>
      <c r="C59" s="34"/>
      <c r="D59" s="36"/>
      <c r="E59" s="26"/>
      <c r="F59" s="26"/>
      <c r="G59" s="27"/>
      <c r="H59" s="28"/>
      <c r="I59" s="29"/>
      <c r="J59" s="30"/>
      <c r="K59" s="31"/>
      <c r="L59" s="31"/>
      <c r="M59" s="31"/>
      <c r="N59" s="31"/>
      <c r="O59" s="32"/>
      <c r="P59" s="32"/>
    </row>
    <row r="60" spans="2:16" ht="17.45" customHeight="1">
      <c r="B60" s="50"/>
      <c r="C60" s="34"/>
      <c r="D60" s="36"/>
      <c r="E60" s="26"/>
      <c r="F60" s="26"/>
      <c r="G60" s="27"/>
      <c r="H60" s="28"/>
      <c r="I60" s="29"/>
      <c r="J60" s="30"/>
      <c r="K60" s="31"/>
      <c r="L60" s="31"/>
      <c r="M60" s="31"/>
      <c r="N60" s="31"/>
      <c r="O60" s="32"/>
      <c r="P60" s="32"/>
    </row>
    <row r="61" spans="2:16" ht="17.45" customHeight="1">
      <c r="B61" s="50"/>
      <c r="C61" s="34"/>
      <c r="D61" s="36"/>
      <c r="E61" s="26"/>
      <c r="F61" s="26"/>
      <c r="G61" s="27"/>
      <c r="H61" s="28"/>
      <c r="I61" s="29"/>
      <c r="J61" s="30"/>
      <c r="K61" s="31"/>
      <c r="L61" s="31"/>
      <c r="M61" s="31"/>
      <c r="N61" s="31"/>
      <c r="O61" s="32"/>
      <c r="P61" s="32"/>
    </row>
    <row r="62" spans="2:16" ht="17.45" customHeight="1">
      <c r="B62" s="50"/>
      <c r="C62" s="34"/>
      <c r="D62" s="36"/>
      <c r="E62" s="26"/>
      <c r="F62" s="26"/>
      <c r="G62" s="27"/>
      <c r="H62" s="28"/>
      <c r="I62" s="29"/>
      <c r="J62" s="30"/>
      <c r="K62" s="31"/>
      <c r="L62" s="31"/>
      <c r="M62" s="31"/>
      <c r="N62" s="31"/>
      <c r="O62" s="32"/>
      <c r="P62" s="32"/>
    </row>
    <row r="63" spans="2:16" ht="17.45" customHeight="1">
      <c r="B63" s="50"/>
      <c r="C63" s="34"/>
      <c r="D63" s="36"/>
      <c r="E63" s="26"/>
      <c r="F63" s="26"/>
      <c r="G63" s="27"/>
      <c r="H63" s="28"/>
      <c r="I63" s="29"/>
      <c r="J63" s="30"/>
      <c r="K63" s="31"/>
      <c r="L63" s="31"/>
      <c r="M63" s="31"/>
      <c r="N63" s="31"/>
      <c r="O63" s="32"/>
      <c r="P63" s="32"/>
    </row>
    <row r="64" spans="2:16" ht="17.45" customHeight="1">
      <c r="B64" s="76"/>
      <c r="C64" s="77"/>
      <c r="D64" s="56"/>
      <c r="E64" s="58"/>
      <c r="F64" s="58"/>
      <c r="G64" s="59"/>
      <c r="H64" s="60"/>
      <c r="I64" s="61"/>
      <c r="J64" s="62"/>
      <c r="K64" s="63"/>
      <c r="L64" s="63"/>
      <c r="M64" s="63"/>
      <c r="N64" s="63"/>
      <c r="O64" s="64"/>
      <c r="P64" s="64"/>
    </row>
  </sheetData>
  <mergeCells count="17">
    <mergeCell ref="L4:L5"/>
    <mergeCell ref="M4:M5"/>
    <mergeCell ref="N4:N5"/>
    <mergeCell ref="P4:P5"/>
    <mergeCell ref="C2:D2"/>
    <mergeCell ref="E2:F2"/>
    <mergeCell ref="G2:I2"/>
    <mergeCell ref="G4:I5"/>
    <mergeCell ref="J4:J5"/>
    <mergeCell ref="K4:K5"/>
    <mergeCell ref="N34:N35"/>
    <mergeCell ref="P34:P35"/>
    <mergeCell ref="G34:I35"/>
    <mergeCell ref="J34:J35"/>
    <mergeCell ref="K34:K35"/>
    <mergeCell ref="L34:L35"/>
    <mergeCell ref="M34:M35"/>
  </mergeCells>
  <phoneticPr fontId="2"/>
  <printOptions horizontalCentered="1"/>
  <pageMargins left="0.19685039370078741" right="0.19685039370078741" top="0.78740157480314965" bottom="0.19685039370078741" header="0.51181102362204722" footer="0.51181102362204722"/>
  <pageSetup paperSize="9" orientation="landscape" horizontalDpi="300" verticalDpi="300" r:id="rId1"/>
  <headerFooter alignWithMargins="0"/>
  <rowBreaks count="6" manualBreakCount="6">
    <brk id="32" max="16" man="1"/>
    <brk id="64" max="16" man="1"/>
    <brk id="96" max="16" man="1"/>
    <brk id="128" max="16" man="1"/>
    <brk id="160" max="16" man="1"/>
    <brk id="19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64"/>
  <sheetViews>
    <sheetView view="pageBreakPreview" topLeftCell="A24" zoomScaleNormal="100" zoomScaleSheetLayoutView="100" workbookViewId="0">
      <selection activeCell="C49" sqref="C49"/>
    </sheetView>
  </sheetViews>
  <sheetFormatPr defaultRowHeight="17.45" customHeight="1"/>
  <cols>
    <col min="1" max="1" width="1.625" style="11" customWidth="1"/>
    <col min="2" max="2" width="14.75" style="11" customWidth="1"/>
    <col min="3" max="3" width="15.75" style="11" customWidth="1"/>
    <col min="4" max="4" width="17.625" style="11" customWidth="1"/>
    <col min="5" max="5" width="4.625" style="11" customWidth="1"/>
    <col min="6" max="6" width="7.125" style="11" customWidth="1"/>
    <col min="7" max="7" width="4.625" style="4" customWidth="1"/>
    <col min="8" max="8" width="7.125" style="11" customWidth="1"/>
    <col min="9" max="9" width="4.625" style="4" customWidth="1"/>
    <col min="10" max="10" width="7.125" style="4" customWidth="1"/>
    <col min="11" max="11" width="4.625" style="4" customWidth="1"/>
    <col min="12" max="12" width="11.125" style="4" customWidth="1"/>
    <col min="13" max="13" width="2.625" style="4" customWidth="1"/>
    <col min="14" max="14" width="8.5" style="4" customWidth="1"/>
    <col min="15" max="15" width="6.625" style="4" customWidth="1"/>
    <col min="16" max="16" width="9.625" style="11" customWidth="1"/>
    <col min="17" max="17" width="11.5" style="11" customWidth="1"/>
    <col min="18" max="18" width="1.625" style="11" customWidth="1"/>
    <col min="19" max="44" width="9" style="4"/>
    <col min="45" max="57" width="9.5" style="11" customWidth="1"/>
    <col min="58" max="16384" width="9" style="11"/>
  </cols>
  <sheetData>
    <row r="1" spans="2:18" ht="17.45" customHeight="1">
      <c r="I1" s="11"/>
      <c r="N1" s="11"/>
    </row>
    <row r="2" spans="2:18" ht="17.45" customHeight="1">
      <c r="B2" s="14" t="s">
        <v>12</v>
      </c>
      <c r="C2" s="190" t="s">
        <v>29</v>
      </c>
      <c r="D2" s="191"/>
      <c r="E2" s="192" t="s">
        <v>30</v>
      </c>
      <c r="F2" s="194"/>
      <c r="G2" s="195"/>
      <c r="H2" s="192" t="s">
        <v>40</v>
      </c>
      <c r="I2" s="190"/>
      <c r="J2" s="190"/>
      <c r="K2" s="191"/>
      <c r="P2" s="11" t="s">
        <v>102</v>
      </c>
      <c r="Q2" s="4"/>
      <c r="R2" s="12"/>
    </row>
    <row r="3" spans="2:18" ht="17.45" customHeight="1">
      <c r="G3" s="11"/>
      <c r="I3" s="11"/>
      <c r="N3" s="11"/>
    </row>
    <row r="4" spans="2:18" s="17" customFormat="1" ht="17.45" customHeight="1">
      <c r="B4" s="84" t="s">
        <v>9</v>
      </c>
      <c r="C4" s="84" t="s">
        <v>10</v>
      </c>
      <c r="D4" s="84" t="s">
        <v>11</v>
      </c>
      <c r="E4" s="211" t="s">
        <v>13</v>
      </c>
      <c r="F4" s="212"/>
      <c r="G4" s="212"/>
      <c r="H4" s="212"/>
      <c r="I4" s="212"/>
      <c r="J4" s="212"/>
      <c r="K4" s="212"/>
      <c r="L4" s="212"/>
      <c r="M4" s="212"/>
      <c r="N4" s="213"/>
      <c r="O4" s="209" t="s">
        <v>6</v>
      </c>
      <c r="P4" s="209" t="s">
        <v>8</v>
      </c>
      <c r="Q4" s="209" t="s">
        <v>7</v>
      </c>
    </row>
    <row r="5" spans="2:18" s="17" customFormat="1" ht="17.45" customHeight="1">
      <c r="B5" s="85" t="s">
        <v>0</v>
      </c>
      <c r="C5" s="85" t="s">
        <v>1</v>
      </c>
      <c r="D5" s="85" t="s">
        <v>2</v>
      </c>
      <c r="E5" s="214"/>
      <c r="F5" s="215"/>
      <c r="G5" s="215"/>
      <c r="H5" s="215"/>
      <c r="I5" s="215"/>
      <c r="J5" s="215"/>
      <c r="K5" s="215"/>
      <c r="L5" s="215"/>
      <c r="M5" s="215"/>
      <c r="N5" s="216"/>
      <c r="O5" s="210"/>
      <c r="P5" s="210"/>
      <c r="Q5" s="210"/>
    </row>
    <row r="6" spans="2:18" ht="17.45" customHeight="1">
      <c r="B6" s="37" t="s">
        <v>138</v>
      </c>
      <c r="C6" s="38"/>
      <c r="D6" s="39"/>
      <c r="E6" s="218"/>
      <c r="F6" s="219"/>
      <c r="G6" s="219"/>
      <c r="H6" s="219"/>
      <c r="I6" s="219"/>
      <c r="J6" s="219"/>
      <c r="K6" s="219"/>
      <c r="L6" s="219"/>
      <c r="M6" s="92"/>
      <c r="N6" s="89"/>
      <c r="O6" s="41"/>
      <c r="P6" s="140"/>
      <c r="Q6" s="41"/>
      <c r="R6" s="17"/>
    </row>
    <row r="7" spans="2:18" ht="17.45" customHeight="1">
      <c r="B7" s="33" t="s">
        <v>73</v>
      </c>
      <c r="C7" s="141" t="s">
        <v>74</v>
      </c>
      <c r="D7" s="36" t="s">
        <v>75</v>
      </c>
      <c r="E7" s="196"/>
      <c r="F7" s="197"/>
      <c r="G7" s="197"/>
      <c r="H7" s="197"/>
      <c r="I7" s="197"/>
      <c r="J7" s="197"/>
      <c r="K7" s="197"/>
      <c r="L7" s="197"/>
      <c r="M7" s="92"/>
      <c r="N7" s="142"/>
      <c r="O7" s="41"/>
      <c r="P7" s="140"/>
      <c r="Q7" s="26"/>
    </row>
    <row r="8" spans="2:18" ht="17.45" customHeight="1">
      <c r="B8" s="33"/>
      <c r="C8" s="34" t="s">
        <v>56</v>
      </c>
      <c r="D8" s="36" t="s">
        <v>57</v>
      </c>
      <c r="E8" s="196" t="s">
        <v>115</v>
      </c>
      <c r="F8" s="197"/>
      <c r="G8" s="197"/>
      <c r="H8" s="197"/>
      <c r="I8" s="197"/>
      <c r="J8" s="197"/>
      <c r="K8" s="197"/>
      <c r="L8" s="197"/>
      <c r="M8" s="92" t="s">
        <v>15</v>
      </c>
      <c r="N8" s="143">
        <f>ROUND(2694.38,2)</f>
        <v>2694.38</v>
      </c>
      <c r="O8" s="41" t="s">
        <v>20</v>
      </c>
      <c r="P8" s="140">
        <f>ROUND(N8,1)</f>
        <v>2694.4</v>
      </c>
      <c r="Q8" s="26"/>
      <c r="R8" s="17"/>
    </row>
    <row r="9" spans="2:18" ht="17.45" customHeight="1">
      <c r="B9" s="104"/>
      <c r="C9" s="144"/>
      <c r="D9" s="36"/>
      <c r="E9" s="145"/>
      <c r="F9" s="98"/>
      <c r="G9" s="98"/>
      <c r="H9" s="98"/>
      <c r="I9" s="98"/>
      <c r="J9" s="98"/>
      <c r="K9" s="98"/>
      <c r="L9" s="98"/>
      <c r="M9" s="92"/>
      <c r="N9" s="146"/>
      <c r="O9" s="41"/>
      <c r="P9" s="140"/>
      <c r="Q9" s="26"/>
      <c r="R9" s="17"/>
    </row>
    <row r="10" spans="2:18" ht="17.45" customHeight="1">
      <c r="B10" s="33" t="s">
        <v>73</v>
      </c>
      <c r="C10" s="141" t="s">
        <v>74</v>
      </c>
      <c r="D10" s="36" t="s">
        <v>117</v>
      </c>
      <c r="E10" s="147"/>
      <c r="F10" s="148"/>
      <c r="G10" s="148"/>
      <c r="H10" s="148"/>
      <c r="I10" s="148"/>
      <c r="J10" s="148"/>
      <c r="K10" s="148"/>
      <c r="L10" s="148"/>
      <c r="M10" s="92"/>
      <c r="N10" s="149"/>
      <c r="O10" s="41"/>
      <c r="P10" s="150"/>
      <c r="Q10" s="26"/>
      <c r="R10" s="17"/>
    </row>
    <row r="11" spans="2:18" s="17" customFormat="1" ht="17.45" customHeight="1">
      <c r="B11" s="37"/>
      <c r="C11" s="34" t="s">
        <v>56</v>
      </c>
      <c r="D11" s="36" t="s">
        <v>58</v>
      </c>
      <c r="E11" s="196" t="s">
        <v>109</v>
      </c>
      <c r="F11" s="202"/>
      <c r="G11" s="98"/>
      <c r="H11" s="98"/>
      <c r="I11" s="98"/>
      <c r="J11" s="98"/>
      <c r="K11" s="98"/>
      <c r="L11" s="98"/>
      <c r="M11" s="92" t="s">
        <v>15</v>
      </c>
      <c r="N11" s="143">
        <f>ROUND(18.82,2)</f>
        <v>18.82</v>
      </c>
      <c r="O11" s="41"/>
      <c r="P11" s="140"/>
      <c r="Q11" s="26"/>
    </row>
    <row r="12" spans="2:18" ht="17.45" customHeight="1">
      <c r="B12" s="37"/>
      <c r="C12" s="34" t="s">
        <v>56</v>
      </c>
      <c r="D12" s="36" t="s">
        <v>72</v>
      </c>
      <c r="E12" s="196" t="s">
        <v>133</v>
      </c>
      <c r="F12" s="202"/>
      <c r="G12" s="202"/>
      <c r="H12" s="202"/>
      <c r="I12" s="98"/>
      <c r="J12" s="98"/>
      <c r="K12" s="98"/>
      <c r="L12" s="98"/>
      <c r="M12" s="92" t="s">
        <v>15</v>
      </c>
      <c r="N12" s="143">
        <f>ROUND(26.71,2)</f>
        <v>26.71</v>
      </c>
      <c r="O12" s="26"/>
      <c r="P12" s="151"/>
      <c r="Q12" s="26"/>
      <c r="R12" s="17"/>
    </row>
    <row r="13" spans="2:18" ht="17.45" customHeight="1">
      <c r="B13" s="37"/>
      <c r="C13" s="34" t="s">
        <v>56</v>
      </c>
      <c r="D13" s="36" t="s">
        <v>60</v>
      </c>
      <c r="E13" s="196" t="s">
        <v>76</v>
      </c>
      <c r="F13" s="202"/>
      <c r="G13" s="98"/>
      <c r="H13" s="98"/>
      <c r="I13" s="98"/>
      <c r="J13" s="98"/>
      <c r="K13" s="98"/>
      <c r="L13" s="98"/>
      <c r="M13" s="92" t="s">
        <v>15</v>
      </c>
      <c r="N13" s="143">
        <f>ROUND(11.86,2)</f>
        <v>11.86</v>
      </c>
      <c r="O13" s="41"/>
      <c r="P13" s="140"/>
      <c r="Q13" s="26"/>
    </row>
    <row r="14" spans="2:18" ht="17.45" customHeight="1">
      <c r="B14" s="37"/>
      <c r="C14" s="34" t="s">
        <v>56</v>
      </c>
      <c r="D14" s="36" t="s">
        <v>77</v>
      </c>
      <c r="E14" s="196" t="s">
        <v>116</v>
      </c>
      <c r="F14" s="202"/>
      <c r="G14" s="98"/>
      <c r="H14" s="98"/>
      <c r="I14" s="98"/>
      <c r="J14" s="98"/>
      <c r="K14" s="98"/>
      <c r="L14" s="98"/>
      <c r="M14" s="92" t="s">
        <v>15</v>
      </c>
      <c r="N14" s="143">
        <f>ROUND(10.07,2)</f>
        <v>10.07</v>
      </c>
      <c r="O14" s="41"/>
      <c r="P14" s="140"/>
      <c r="Q14" s="26"/>
      <c r="R14" s="17"/>
    </row>
    <row r="15" spans="2:18" ht="17.45" customHeight="1">
      <c r="B15" s="37"/>
      <c r="C15" s="129"/>
      <c r="D15" s="36"/>
      <c r="E15" s="196"/>
      <c r="F15" s="202"/>
      <c r="G15" s="98"/>
      <c r="H15" s="98"/>
      <c r="I15" s="98"/>
      <c r="J15" s="98"/>
      <c r="K15" s="98"/>
      <c r="L15" s="125" t="s">
        <v>28</v>
      </c>
      <c r="M15" s="126" t="s">
        <v>15</v>
      </c>
      <c r="N15" s="127">
        <f>SUM(N11:N14)</f>
        <v>67.460000000000008</v>
      </c>
      <c r="O15" s="41" t="s">
        <v>20</v>
      </c>
      <c r="P15" s="140">
        <f>ROUND(N15,1)</f>
        <v>67.5</v>
      </c>
      <c r="Q15" s="26"/>
      <c r="R15" s="17"/>
    </row>
    <row r="16" spans="2:18" ht="17.45" customHeight="1">
      <c r="B16" s="33"/>
      <c r="C16" s="34"/>
      <c r="D16" s="36"/>
      <c r="E16" s="196"/>
      <c r="F16" s="197"/>
      <c r="G16" s="98"/>
      <c r="H16" s="98"/>
      <c r="I16" s="98"/>
      <c r="J16" s="98"/>
      <c r="K16" s="98"/>
      <c r="L16" s="98"/>
      <c r="M16" s="92"/>
      <c r="N16" s="143"/>
      <c r="O16" s="26"/>
      <c r="P16" s="151"/>
      <c r="Q16" s="26"/>
      <c r="R16" s="17"/>
    </row>
    <row r="17" spans="2:18" ht="17.45" customHeight="1">
      <c r="B17" s="33" t="s">
        <v>79</v>
      </c>
      <c r="C17" s="141" t="s">
        <v>80</v>
      </c>
      <c r="D17" s="36" t="s">
        <v>118</v>
      </c>
      <c r="E17" s="196"/>
      <c r="F17" s="197"/>
      <c r="G17" s="197"/>
      <c r="H17" s="217"/>
      <c r="I17" s="217"/>
      <c r="J17" s="217"/>
      <c r="K17" s="217"/>
      <c r="L17" s="217"/>
      <c r="M17" s="152"/>
      <c r="N17" s="153"/>
      <c r="O17" s="154"/>
      <c r="P17" s="155"/>
      <c r="Q17" s="71"/>
    </row>
    <row r="18" spans="2:18" ht="17.45" customHeight="1">
      <c r="B18" s="33"/>
      <c r="C18" s="34" t="s">
        <v>56</v>
      </c>
      <c r="D18" s="36" t="s">
        <v>60</v>
      </c>
      <c r="E18" s="196" t="s">
        <v>76</v>
      </c>
      <c r="F18" s="202"/>
      <c r="G18" s="98"/>
      <c r="H18" s="98"/>
      <c r="I18" s="98"/>
      <c r="J18" s="98"/>
      <c r="K18" s="98"/>
      <c r="L18" s="98"/>
      <c r="M18" s="92" t="s">
        <v>15</v>
      </c>
      <c r="N18" s="143">
        <f>ROUND(11.86,2)</f>
        <v>11.86</v>
      </c>
      <c r="O18" s="26"/>
      <c r="P18" s="151"/>
      <c r="Q18" s="26"/>
    </row>
    <row r="19" spans="2:18" ht="17.45" customHeight="1">
      <c r="B19" s="47"/>
      <c r="C19" s="34" t="s">
        <v>56</v>
      </c>
      <c r="D19" s="36" t="s">
        <v>77</v>
      </c>
      <c r="E19" s="196" t="s">
        <v>78</v>
      </c>
      <c r="F19" s="202"/>
      <c r="G19" s="98"/>
      <c r="H19" s="98"/>
      <c r="I19" s="98"/>
      <c r="J19" s="98"/>
      <c r="K19" s="98"/>
      <c r="L19" s="98"/>
      <c r="M19" s="92" t="s">
        <v>15</v>
      </c>
      <c r="N19" s="143">
        <f>ROUND(12.82,2)</f>
        <v>12.82</v>
      </c>
      <c r="O19" s="41"/>
      <c r="P19" s="140"/>
      <c r="Q19" s="26"/>
      <c r="R19" s="17"/>
    </row>
    <row r="20" spans="2:18" ht="17.45" customHeight="1">
      <c r="B20" s="33"/>
      <c r="C20" s="129"/>
      <c r="D20" s="36"/>
      <c r="E20" s="205"/>
      <c r="F20" s="206"/>
      <c r="G20" s="156"/>
      <c r="H20" s="157"/>
      <c r="I20" s="156"/>
      <c r="J20" s="156"/>
      <c r="K20" s="156"/>
      <c r="L20" s="125" t="s">
        <v>28</v>
      </c>
      <c r="M20" s="126" t="s">
        <v>15</v>
      </c>
      <c r="N20" s="127">
        <f>SUM(N18:N19)</f>
        <v>24.68</v>
      </c>
      <c r="O20" s="41" t="s">
        <v>20</v>
      </c>
      <c r="P20" s="140">
        <f>ROUND(N20,1)</f>
        <v>24.7</v>
      </c>
      <c r="Q20" s="26"/>
      <c r="R20" s="17"/>
    </row>
    <row r="21" spans="2:18" ht="17.45" customHeight="1">
      <c r="B21" s="33"/>
      <c r="C21" s="34"/>
      <c r="D21" s="36"/>
      <c r="E21" s="200"/>
      <c r="F21" s="201"/>
      <c r="G21" s="201"/>
      <c r="H21" s="201"/>
      <c r="I21" s="201"/>
      <c r="J21" s="201"/>
      <c r="K21" s="201"/>
      <c r="L21" s="201"/>
      <c r="M21" s="87"/>
      <c r="N21" s="143"/>
      <c r="O21" s="26"/>
      <c r="P21" s="151"/>
      <c r="Q21" s="26"/>
      <c r="R21" s="17"/>
    </row>
    <row r="22" spans="2:18" ht="17.45" customHeight="1">
      <c r="B22" s="33" t="s">
        <v>26</v>
      </c>
      <c r="C22" s="141" t="s">
        <v>81</v>
      </c>
      <c r="D22" s="36" t="s">
        <v>82</v>
      </c>
      <c r="E22" s="196"/>
      <c r="F22" s="202"/>
      <c r="G22" s="158"/>
      <c r="H22" s="159"/>
      <c r="I22" s="158"/>
      <c r="J22" s="158"/>
      <c r="K22" s="158"/>
      <c r="L22" s="158"/>
      <c r="M22" s="87"/>
      <c r="N22" s="88"/>
      <c r="O22" s="26"/>
      <c r="P22" s="151"/>
      <c r="Q22" s="71"/>
      <c r="R22" s="17"/>
    </row>
    <row r="23" spans="2:18" ht="17.45" customHeight="1">
      <c r="B23" s="34"/>
      <c r="C23" s="34" t="s">
        <v>56</v>
      </c>
      <c r="D23" s="36" t="s">
        <v>57</v>
      </c>
      <c r="E23" s="196" t="s">
        <v>115</v>
      </c>
      <c r="F23" s="197"/>
      <c r="G23" s="197"/>
      <c r="H23" s="197"/>
      <c r="I23" s="197"/>
      <c r="J23" s="197"/>
      <c r="K23" s="197"/>
      <c r="L23" s="197"/>
      <c r="M23" s="92" t="s">
        <v>15</v>
      </c>
      <c r="N23" s="143">
        <f>ROUND(2694.38,2)</f>
        <v>2694.38</v>
      </c>
      <c r="O23" s="41" t="s">
        <v>20</v>
      </c>
      <c r="P23" s="140">
        <f>ROUND(N23,1)</f>
        <v>2694.4</v>
      </c>
      <c r="Q23" s="26"/>
      <c r="R23" s="17"/>
    </row>
    <row r="24" spans="2:18" ht="17.45" customHeight="1">
      <c r="B24" s="33"/>
      <c r="C24" s="129"/>
      <c r="D24" s="86"/>
      <c r="E24" s="160"/>
      <c r="F24" s="161"/>
      <c r="G24" s="143"/>
      <c r="H24" s="162"/>
      <c r="I24" s="98"/>
      <c r="J24" s="98"/>
      <c r="K24" s="87"/>
      <c r="L24" s="143"/>
      <c r="M24" s="87"/>
      <c r="N24" s="88"/>
      <c r="O24" s="26"/>
      <c r="P24" s="151"/>
      <c r="Q24" s="26"/>
      <c r="R24" s="17"/>
    </row>
    <row r="25" spans="2:18" ht="17.45" customHeight="1">
      <c r="B25" s="33" t="s">
        <v>26</v>
      </c>
      <c r="C25" s="141" t="s">
        <v>81</v>
      </c>
      <c r="D25" s="36" t="s">
        <v>84</v>
      </c>
      <c r="E25" s="207"/>
      <c r="F25" s="208"/>
      <c r="G25" s="158"/>
      <c r="H25" s="159"/>
      <c r="I25" s="158"/>
      <c r="J25" s="158"/>
      <c r="K25" s="158"/>
      <c r="L25" s="158"/>
      <c r="M25" s="87"/>
      <c r="N25" s="88"/>
      <c r="O25" s="26"/>
      <c r="P25" s="151"/>
      <c r="Q25" s="26"/>
      <c r="R25" s="17"/>
    </row>
    <row r="26" spans="2:18" ht="17.45" customHeight="1">
      <c r="B26" s="33"/>
      <c r="C26" s="34" t="s">
        <v>56</v>
      </c>
      <c r="D26" s="36" t="s">
        <v>58</v>
      </c>
      <c r="E26" s="196" t="s">
        <v>109</v>
      </c>
      <c r="F26" s="202"/>
      <c r="G26" s="98"/>
      <c r="H26" s="98"/>
      <c r="I26" s="98"/>
      <c r="J26" s="98"/>
      <c r="K26" s="98"/>
      <c r="L26" s="98"/>
      <c r="M26" s="92" t="s">
        <v>15</v>
      </c>
      <c r="N26" s="143">
        <f>ROUND(18.82,2)</f>
        <v>18.82</v>
      </c>
      <c r="O26" s="26"/>
      <c r="P26" s="151"/>
      <c r="Q26" s="26"/>
    </row>
    <row r="27" spans="2:18" ht="17.45" customHeight="1">
      <c r="B27" s="33"/>
      <c r="C27" s="34" t="s">
        <v>56</v>
      </c>
      <c r="D27" s="36" t="s">
        <v>72</v>
      </c>
      <c r="E27" s="196" t="s">
        <v>119</v>
      </c>
      <c r="F27" s="202"/>
      <c r="G27" s="202"/>
      <c r="H27" s="202"/>
      <c r="I27" s="98"/>
      <c r="J27" s="98"/>
      <c r="K27" s="98"/>
      <c r="L27" s="98"/>
      <c r="M27" s="92" t="s">
        <v>15</v>
      </c>
      <c r="N27" s="143">
        <f>ROUND(32.2,2)</f>
        <v>32.200000000000003</v>
      </c>
      <c r="O27" s="26"/>
      <c r="P27" s="151"/>
      <c r="Q27" s="26"/>
      <c r="R27" s="12"/>
    </row>
    <row r="28" spans="2:18" ht="17.45" customHeight="1">
      <c r="B28" s="33"/>
      <c r="C28" s="34" t="s">
        <v>56</v>
      </c>
      <c r="D28" s="36" t="s">
        <v>60</v>
      </c>
      <c r="E28" s="196" t="s">
        <v>76</v>
      </c>
      <c r="F28" s="202"/>
      <c r="G28" s="98"/>
      <c r="H28" s="98"/>
      <c r="I28" s="98"/>
      <c r="J28" s="98"/>
      <c r="K28" s="98"/>
      <c r="L28" s="98"/>
      <c r="M28" s="92" t="s">
        <v>15</v>
      </c>
      <c r="N28" s="143">
        <f>ROUND(11.86,2)</f>
        <v>11.86</v>
      </c>
      <c r="O28" s="26"/>
      <c r="P28" s="151"/>
      <c r="Q28" s="26"/>
      <c r="R28" s="12"/>
    </row>
    <row r="29" spans="2:18" s="17" customFormat="1" ht="17.45" customHeight="1">
      <c r="B29" s="33"/>
      <c r="C29" s="34" t="s">
        <v>56</v>
      </c>
      <c r="D29" s="36" t="s">
        <v>77</v>
      </c>
      <c r="E29" s="196" t="s">
        <v>78</v>
      </c>
      <c r="F29" s="202"/>
      <c r="G29" s="98"/>
      <c r="H29" s="98"/>
      <c r="I29" s="98"/>
      <c r="J29" s="98"/>
      <c r="K29" s="98"/>
      <c r="L29" s="98"/>
      <c r="M29" s="92" t="s">
        <v>15</v>
      </c>
      <c r="N29" s="143">
        <f>ROUND(12.82,2)</f>
        <v>12.82</v>
      </c>
      <c r="O29" s="26"/>
      <c r="P29" s="151"/>
      <c r="Q29" s="26"/>
    </row>
    <row r="30" spans="2:18" ht="17.45" customHeight="1">
      <c r="B30" s="33"/>
      <c r="C30" s="129"/>
      <c r="D30" s="36"/>
      <c r="E30" s="196"/>
      <c r="F30" s="202"/>
      <c r="G30" s="98"/>
      <c r="H30" s="98"/>
      <c r="I30" s="98"/>
      <c r="J30" s="98"/>
      <c r="K30" s="98"/>
      <c r="L30" s="125" t="s">
        <v>28</v>
      </c>
      <c r="M30" s="126" t="s">
        <v>15</v>
      </c>
      <c r="N30" s="127">
        <f>SUM(N26:N29)</f>
        <v>75.7</v>
      </c>
      <c r="O30" s="41" t="s">
        <v>20</v>
      </c>
      <c r="P30" s="140">
        <f>ROUND(N30,1)</f>
        <v>75.7</v>
      </c>
      <c r="Q30" s="26"/>
    </row>
    <row r="31" spans="2:18" ht="17.45" customHeight="1">
      <c r="B31" s="37"/>
      <c r="C31" s="38"/>
      <c r="D31" s="39"/>
      <c r="E31" s="218"/>
      <c r="F31" s="219"/>
      <c r="G31" s="219"/>
      <c r="H31" s="219"/>
      <c r="I31" s="219"/>
      <c r="J31" s="219"/>
      <c r="K31" s="219"/>
      <c r="L31" s="219"/>
      <c r="M31" s="92"/>
      <c r="N31" s="89"/>
      <c r="O31" s="41"/>
      <c r="P31" s="140"/>
      <c r="Q31" s="41"/>
    </row>
    <row r="32" spans="2:18" ht="17.45" customHeight="1">
      <c r="B32" s="54"/>
      <c r="C32" s="77"/>
      <c r="D32" s="56"/>
      <c r="E32" s="198"/>
      <c r="F32" s="199"/>
      <c r="G32" s="199"/>
      <c r="H32" s="199"/>
      <c r="I32" s="199"/>
      <c r="J32" s="199"/>
      <c r="K32" s="199"/>
      <c r="L32" s="199"/>
      <c r="M32" s="163"/>
      <c r="N32" s="164"/>
      <c r="O32" s="58"/>
      <c r="P32" s="165"/>
      <c r="Q32" s="58"/>
    </row>
    <row r="33" spans="2:18" ht="17.45" customHeight="1">
      <c r="G33" s="11"/>
      <c r="I33" s="11"/>
      <c r="N33" s="11"/>
    </row>
    <row r="34" spans="2:18" s="17" customFormat="1" ht="17.45" customHeight="1">
      <c r="B34" s="84" t="s">
        <v>9</v>
      </c>
      <c r="C34" s="84" t="s">
        <v>10</v>
      </c>
      <c r="D34" s="84" t="s">
        <v>11</v>
      </c>
      <c r="E34" s="211" t="s">
        <v>13</v>
      </c>
      <c r="F34" s="212"/>
      <c r="G34" s="212"/>
      <c r="H34" s="212"/>
      <c r="I34" s="212"/>
      <c r="J34" s="212"/>
      <c r="K34" s="212"/>
      <c r="L34" s="212"/>
      <c r="M34" s="212"/>
      <c r="N34" s="213"/>
      <c r="O34" s="166" t="s">
        <v>6</v>
      </c>
      <c r="P34" s="166" t="s">
        <v>8</v>
      </c>
      <c r="Q34" s="166" t="s">
        <v>7</v>
      </c>
    </row>
    <row r="35" spans="2:18" s="17" customFormat="1" ht="17.45" customHeight="1">
      <c r="B35" s="85" t="s">
        <v>0</v>
      </c>
      <c r="C35" s="85" t="s">
        <v>1</v>
      </c>
      <c r="D35" s="85" t="s">
        <v>2</v>
      </c>
      <c r="E35" s="214"/>
      <c r="F35" s="215"/>
      <c r="G35" s="215"/>
      <c r="H35" s="215"/>
      <c r="I35" s="215"/>
      <c r="J35" s="215"/>
      <c r="K35" s="215"/>
      <c r="L35" s="215"/>
      <c r="M35" s="215"/>
      <c r="N35" s="216"/>
      <c r="O35" s="167"/>
      <c r="P35" s="167"/>
      <c r="Q35" s="167"/>
    </row>
    <row r="36" spans="2:18" ht="17.45" customHeight="1">
      <c r="B36" s="37" t="s">
        <v>139</v>
      </c>
      <c r="C36" s="129"/>
      <c r="D36" s="86"/>
      <c r="E36" s="205"/>
      <c r="F36" s="206"/>
      <c r="G36" s="149"/>
      <c r="H36" s="149"/>
      <c r="I36" s="149"/>
      <c r="J36" s="149"/>
      <c r="K36" s="149"/>
      <c r="L36" s="125"/>
      <c r="M36" s="126"/>
      <c r="N36" s="127"/>
      <c r="O36" s="41"/>
      <c r="P36" s="140"/>
      <c r="Q36" s="41"/>
      <c r="R36" s="17"/>
    </row>
    <row r="37" spans="2:18" ht="17.45" customHeight="1">
      <c r="B37" s="33" t="s">
        <v>26</v>
      </c>
      <c r="C37" s="141" t="s">
        <v>81</v>
      </c>
      <c r="D37" s="36" t="s">
        <v>82</v>
      </c>
      <c r="E37" s="196"/>
      <c r="F37" s="202"/>
      <c r="G37" s="98"/>
      <c r="H37" s="98"/>
      <c r="I37" s="98"/>
      <c r="J37" s="98"/>
      <c r="K37" s="98"/>
      <c r="L37" s="98"/>
      <c r="M37" s="92"/>
      <c r="N37" s="88"/>
      <c r="O37" s="41"/>
      <c r="P37" s="140"/>
      <c r="Q37" s="26"/>
    </row>
    <row r="38" spans="2:18" ht="17.45" customHeight="1">
      <c r="B38" s="34"/>
      <c r="C38" s="34" t="s">
        <v>56</v>
      </c>
      <c r="D38" s="36" t="s">
        <v>57</v>
      </c>
      <c r="E38" s="196" t="s">
        <v>129</v>
      </c>
      <c r="F38" s="202"/>
      <c r="G38" s="202"/>
      <c r="H38" s="202"/>
      <c r="I38" s="202"/>
      <c r="J38" s="202"/>
      <c r="K38" s="98"/>
      <c r="L38" s="98"/>
      <c r="M38" s="92" t="s">
        <v>15</v>
      </c>
      <c r="N38" s="88">
        <f>ROUND(416.13,2)</f>
        <v>416.13</v>
      </c>
      <c r="O38" s="168" t="s">
        <v>20</v>
      </c>
      <c r="P38" s="140">
        <f>ROUND(N38,1)</f>
        <v>416.1</v>
      </c>
      <c r="Q38" s="26"/>
      <c r="R38" s="17"/>
    </row>
    <row r="39" spans="2:18" ht="17.45" customHeight="1">
      <c r="B39" s="33"/>
      <c r="C39" s="141"/>
      <c r="D39" s="36"/>
      <c r="E39" s="196"/>
      <c r="F39" s="202"/>
      <c r="G39" s="98"/>
      <c r="H39" s="98"/>
      <c r="I39" s="98"/>
      <c r="J39" s="98"/>
      <c r="K39" s="98"/>
      <c r="L39" s="98"/>
      <c r="M39" s="87"/>
      <c r="N39" s="88"/>
      <c r="O39" s="26"/>
      <c r="P39" s="151"/>
      <c r="Q39" s="26"/>
      <c r="R39" s="17"/>
    </row>
    <row r="40" spans="2:18" ht="17.45" customHeight="1">
      <c r="B40" s="33" t="s">
        <v>26</v>
      </c>
      <c r="C40" s="141" t="s">
        <v>81</v>
      </c>
      <c r="D40" s="36" t="s">
        <v>84</v>
      </c>
      <c r="E40" s="196"/>
      <c r="F40" s="202"/>
      <c r="G40" s="98"/>
      <c r="H40" s="98"/>
      <c r="I40" s="98"/>
      <c r="J40" s="98"/>
      <c r="K40" s="98"/>
      <c r="L40" s="98"/>
      <c r="M40" s="92"/>
      <c r="N40" s="88"/>
      <c r="O40" s="41"/>
      <c r="P40" s="140"/>
      <c r="Q40" s="26"/>
      <c r="R40" s="17"/>
    </row>
    <row r="41" spans="2:18" s="17" customFormat="1" ht="17.45" customHeight="1">
      <c r="B41" s="34"/>
      <c r="C41" s="34" t="s">
        <v>56</v>
      </c>
      <c r="D41" s="36" t="s">
        <v>57</v>
      </c>
      <c r="E41" s="196" t="s">
        <v>120</v>
      </c>
      <c r="F41" s="202"/>
      <c r="G41" s="202"/>
      <c r="H41" s="202"/>
      <c r="I41" s="202"/>
      <c r="J41" s="202"/>
      <c r="K41" s="98"/>
      <c r="L41" s="98"/>
      <c r="M41" s="92" t="s">
        <v>15</v>
      </c>
      <c r="N41" s="88">
        <f>ROUND(252.39,2)</f>
        <v>252.39</v>
      </c>
      <c r="O41" s="168" t="s">
        <v>20</v>
      </c>
      <c r="P41" s="140">
        <f>ROUND(N41,1)</f>
        <v>252.4</v>
      </c>
      <c r="Q41" s="26"/>
    </row>
    <row r="42" spans="2:18" ht="17.45" customHeight="1">
      <c r="B42" s="33"/>
      <c r="C42" s="129"/>
      <c r="D42" s="36"/>
      <c r="E42" s="120"/>
      <c r="F42" s="169"/>
      <c r="G42" s="158"/>
      <c r="H42" s="159"/>
      <c r="I42" s="158"/>
      <c r="J42" s="158"/>
      <c r="K42" s="158"/>
      <c r="L42" s="158"/>
      <c r="M42" s="87"/>
      <c r="N42" s="88"/>
      <c r="O42" s="26"/>
      <c r="P42" s="151"/>
      <c r="Q42" s="26"/>
      <c r="R42" s="17"/>
    </row>
    <row r="43" spans="2:18" ht="17.45" customHeight="1">
      <c r="B43" s="33" t="s">
        <v>26</v>
      </c>
      <c r="C43" s="141" t="s">
        <v>97</v>
      </c>
      <c r="D43" s="36" t="s">
        <v>83</v>
      </c>
      <c r="E43" s="196"/>
      <c r="F43" s="202"/>
      <c r="G43" s="98"/>
      <c r="H43" s="98"/>
      <c r="I43" s="98"/>
      <c r="J43" s="98"/>
      <c r="K43" s="98"/>
      <c r="L43" s="98"/>
      <c r="M43" s="92"/>
      <c r="N43" s="88"/>
      <c r="O43" s="41"/>
      <c r="P43" s="140"/>
      <c r="Q43" s="26"/>
    </row>
    <row r="44" spans="2:18" ht="17.45" customHeight="1">
      <c r="B44" s="34"/>
      <c r="C44" s="34" t="s">
        <v>71</v>
      </c>
      <c r="D44" s="36" t="s">
        <v>112</v>
      </c>
      <c r="E44" s="196" t="s">
        <v>130</v>
      </c>
      <c r="F44" s="202"/>
      <c r="G44" s="202"/>
      <c r="H44" s="202"/>
      <c r="I44" s="202"/>
      <c r="J44" s="202"/>
      <c r="K44" s="98"/>
      <c r="L44" s="98"/>
      <c r="M44" s="92" t="s">
        <v>15</v>
      </c>
      <c r="N44" s="88">
        <f>ROUND(33.94+9.76,2)</f>
        <v>43.7</v>
      </c>
      <c r="O44" s="168" t="s">
        <v>20</v>
      </c>
      <c r="P44" s="140">
        <f>ROUND(N44,1)</f>
        <v>43.7</v>
      </c>
      <c r="Q44" s="26"/>
      <c r="R44" s="17"/>
    </row>
    <row r="45" spans="2:18" ht="17.45" customHeight="1">
      <c r="B45" s="33"/>
      <c r="C45" s="129"/>
      <c r="D45" s="36"/>
      <c r="E45" s="120"/>
      <c r="F45" s="169"/>
      <c r="G45" s="158"/>
      <c r="H45" s="159"/>
      <c r="I45" s="158"/>
      <c r="J45" s="158"/>
      <c r="K45" s="158"/>
      <c r="L45" s="158"/>
      <c r="M45" s="87"/>
      <c r="N45" s="88"/>
      <c r="O45" s="26"/>
      <c r="P45" s="151"/>
      <c r="Q45" s="26"/>
      <c r="R45" s="17"/>
    </row>
    <row r="46" spans="2:18" ht="17.45" customHeight="1">
      <c r="B46" s="33"/>
      <c r="C46" s="34"/>
      <c r="D46" s="36"/>
      <c r="E46" s="203"/>
      <c r="F46" s="204"/>
      <c r="G46" s="143"/>
      <c r="H46" s="98"/>
      <c r="I46" s="98"/>
      <c r="J46" s="98"/>
      <c r="K46" s="98"/>
      <c r="L46" s="98"/>
      <c r="M46" s="92"/>
      <c r="N46" s="88"/>
      <c r="O46" s="41"/>
      <c r="P46" s="140"/>
      <c r="Q46" s="26"/>
      <c r="R46" s="17"/>
    </row>
    <row r="47" spans="2:18" ht="17.45" customHeight="1">
      <c r="B47" s="33"/>
      <c r="C47" s="129"/>
      <c r="D47" s="36"/>
      <c r="E47" s="196"/>
      <c r="F47" s="202"/>
      <c r="G47" s="98"/>
      <c r="H47" s="98"/>
      <c r="I47" s="98"/>
      <c r="J47" s="98"/>
      <c r="K47" s="98"/>
      <c r="L47" s="98"/>
      <c r="M47" s="87"/>
      <c r="N47" s="88"/>
      <c r="O47" s="168"/>
      <c r="P47" s="140"/>
      <c r="Q47" s="26"/>
    </row>
    <row r="48" spans="2:18" ht="17.45" customHeight="1">
      <c r="B48" s="33"/>
      <c r="C48" s="129"/>
      <c r="D48" s="36"/>
      <c r="E48" s="120"/>
      <c r="F48" s="169"/>
      <c r="G48" s="158"/>
      <c r="H48" s="159"/>
      <c r="I48" s="158"/>
      <c r="J48" s="158"/>
      <c r="K48" s="158"/>
      <c r="L48" s="158"/>
      <c r="M48" s="87"/>
      <c r="N48" s="88"/>
      <c r="O48" s="26"/>
      <c r="P48" s="151"/>
      <c r="Q48" s="26"/>
    </row>
    <row r="49" spans="2:18" ht="17.45" customHeight="1">
      <c r="B49" s="33" t="s">
        <v>26</v>
      </c>
      <c r="C49" s="34" t="s">
        <v>124</v>
      </c>
      <c r="D49" s="86" t="s">
        <v>85</v>
      </c>
      <c r="E49" s="196"/>
      <c r="F49" s="202"/>
      <c r="G49" s="98"/>
      <c r="H49" s="98"/>
      <c r="I49" s="98"/>
      <c r="J49" s="98"/>
      <c r="K49" s="98"/>
      <c r="L49" s="98"/>
      <c r="M49" s="92"/>
      <c r="N49" s="88"/>
      <c r="O49" s="41"/>
      <c r="P49" s="140"/>
      <c r="Q49" s="26"/>
      <c r="R49" s="17"/>
    </row>
    <row r="50" spans="2:18" ht="17.45" customHeight="1">
      <c r="B50" s="34"/>
      <c r="C50" s="129"/>
      <c r="D50" s="36" t="s">
        <v>86</v>
      </c>
      <c r="E50" s="205">
        <f>'[24]平面数量表-2'!$P$42</f>
        <v>822.03</v>
      </c>
      <c r="F50" s="206"/>
      <c r="G50" s="149"/>
      <c r="H50" s="149"/>
      <c r="I50" s="149"/>
      <c r="J50" s="149"/>
      <c r="K50" s="149"/>
      <c r="L50" s="149"/>
      <c r="M50" s="92" t="s">
        <v>15</v>
      </c>
      <c r="N50" s="125">
        <f>ROUND(E50,2)</f>
        <v>822.03</v>
      </c>
      <c r="O50" s="41" t="s">
        <v>20</v>
      </c>
      <c r="P50" s="140">
        <f>ROUND(N50,1)</f>
        <v>822</v>
      </c>
      <c r="Q50" s="26"/>
      <c r="R50" s="17"/>
    </row>
    <row r="51" spans="2:18" ht="17.45" customHeight="1">
      <c r="B51" s="33"/>
      <c r="C51" s="129"/>
      <c r="D51" s="36"/>
      <c r="E51" s="120"/>
      <c r="F51" s="169"/>
      <c r="G51" s="158"/>
      <c r="H51" s="159"/>
      <c r="I51" s="158"/>
      <c r="J51" s="158"/>
      <c r="K51" s="158"/>
      <c r="L51" s="158"/>
      <c r="M51" s="87"/>
      <c r="N51" s="88"/>
      <c r="O51" s="26"/>
      <c r="P51" s="151"/>
      <c r="Q51" s="26"/>
      <c r="R51" s="17"/>
    </row>
    <row r="52" spans="2:18" ht="17.45" customHeight="1">
      <c r="B52" s="33" t="s">
        <v>37</v>
      </c>
      <c r="C52" s="53"/>
      <c r="D52" s="35"/>
      <c r="E52" s="196"/>
      <c r="F52" s="202"/>
      <c r="G52" s="98"/>
      <c r="H52" s="98"/>
      <c r="I52" s="98"/>
      <c r="J52" s="98"/>
      <c r="K52" s="98"/>
      <c r="L52" s="98"/>
      <c r="M52" s="87"/>
      <c r="N52" s="88"/>
      <c r="O52" s="26"/>
      <c r="P52" s="151"/>
      <c r="Q52" s="26"/>
      <c r="R52" s="17"/>
    </row>
    <row r="53" spans="2:18" ht="17.45" customHeight="1">
      <c r="B53" s="33"/>
      <c r="C53" s="91" t="s">
        <v>38</v>
      </c>
      <c r="D53" s="36" t="s">
        <v>89</v>
      </c>
      <c r="E53" s="196">
        <f>'[24]平面数量表-2'!$P$51</f>
        <v>440.9</v>
      </c>
      <c r="F53" s="202"/>
      <c r="G53" s="98"/>
      <c r="H53" s="98"/>
      <c r="I53" s="98"/>
      <c r="J53" s="98"/>
      <c r="K53" s="98"/>
      <c r="L53" s="98"/>
      <c r="M53" s="87" t="s">
        <v>15</v>
      </c>
      <c r="N53" s="88">
        <f>ROUND(E53,2)</f>
        <v>440.9</v>
      </c>
      <c r="O53" s="26" t="s">
        <v>27</v>
      </c>
      <c r="P53" s="151">
        <f>ROUND(N53,1)</f>
        <v>440.9</v>
      </c>
      <c r="Q53" s="26"/>
      <c r="R53" s="17"/>
    </row>
    <row r="54" spans="2:18" ht="17.45" customHeight="1">
      <c r="B54" s="33"/>
      <c r="C54" s="91" t="s">
        <v>38</v>
      </c>
      <c r="D54" s="36" t="s">
        <v>88</v>
      </c>
      <c r="E54" s="196">
        <f>'[24]平面数量表-2'!$P$57</f>
        <v>27.17</v>
      </c>
      <c r="F54" s="202"/>
      <c r="G54" s="98"/>
      <c r="H54" s="98"/>
      <c r="I54" s="98"/>
      <c r="J54" s="98"/>
      <c r="K54" s="98"/>
      <c r="L54" s="98"/>
      <c r="M54" s="87" t="s">
        <v>15</v>
      </c>
      <c r="N54" s="88">
        <f>ROUND(E54,2)</f>
        <v>27.17</v>
      </c>
      <c r="O54" s="26" t="s">
        <v>27</v>
      </c>
      <c r="P54" s="151">
        <f>ROUND(N54,1)</f>
        <v>27.2</v>
      </c>
      <c r="Q54" s="26"/>
      <c r="R54" s="17"/>
    </row>
    <row r="55" spans="2:18" ht="17.45" customHeight="1">
      <c r="B55" s="33"/>
      <c r="C55" s="91" t="s">
        <v>38</v>
      </c>
      <c r="D55" s="36" t="s">
        <v>90</v>
      </c>
      <c r="E55" s="196">
        <f>'[24]平面数量表-2'!$P$60</f>
        <v>21.23</v>
      </c>
      <c r="F55" s="202"/>
      <c r="G55" s="98"/>
      <c r="H55" s="98"/>
      <c r="I55" s="98"/>
      <c r="J55" s="98"/>
      <c r="K55" s="98"/>
      <c r="L55" s="98"/>
      <c r="M55" s="87" t="s">
        <v>15</v>
      </c>
      <c r="N55" s="88">
        <f>ROUND(E55,2)</f>
        <v>21.23</v>
      </c>
      <c r="O55" s="26" t="s">
        <v>27</v>
      </c>
      <c r="P55" s="151">
        <f>ROUND(N55,1)</f>
        <v>21.2</v>
      </c>
      <c r="Q55" s="26"/>
      <c r="R55" s="17"/>
    </row>
    <row r="56" spans="2:18" ht="17.45" customHeight="1">
      <c r="B56" s="33"/>
      <c r="C56" s="170"/>
      <c r="D56" s="36"/>
      <c r="E56" s="171"/>
      <c r="F56" s="172"/>
      <c r="G56" s="172"/>
      <c r="H56" s="172"/>
      <c r="I56" s="172"/>
      <c r="J56" s="172"/>
      <c r="K56" s="172"/>
      <c r="L56" s="172"/>
      <c r="M56" s="152"/>
      <c r="N56" s="118"/>
      <c r="O56" s="154"/>
      <c r="P56" s="173"/>
      <c r="Q56" s="26"/>
    </row>
    <row r="57" spans="2:18" ht="17.45" customHeight="1">
      <c r="B57" s="34"/>
      <c r="C57" s="34"/>
      <c r="D57" s="36"/>
      <c r="E57" s="196"/>
      <c r="F57" s="197"/>
      <c r="G57" s="197"/>
      <c r="H57" s="197"/>
      <c r="I57" s="197"/>
      <c r="J57" s="197"/>
      <c r="K57" s="197"/>
      <c r="L57" s="197"/>
      <c r="M57" s="92"/>
      <c r="N57" s="143"/>
      <c r="O57" s="41"/>
      <c r="P57" s="140"/>
      <c r="Q57" s="26"/>
      <c r="R57" s="12"/>
    </row>
    <row r="58" spans="2:18" ht="17.45" customHeight="1">
      <c r="B58" s="33"/>
      <c r="C58" s="34"/>
      <c r="D58" s="36"/>
      <c r="E58" s="200"/>
      <c r="F58" s="201"/>
      <c r="G58" s="201"/>
      <c r="H58" s="201"/>
      <c r="I58" s="201"/>
      <c r="J58" s="201"/>
      <c r="K58" s="201"/>
      <c r="L58" s="201"/>
      <c r="M58" s="87"/>
      <c r="N58" s="143"/>
      <c r="O58" s="174"/>
      <c r="P58" s="133"/>
      <c r="Q58" s="26"/>
      <c r="R58" s="12"/>
    </row>
    <row r="59" spans="2:18" s="17" customFormat="1" ht="17.45" customHeight="1">
      <c r="B59" s="33"/>
      <c r="C59" s="129"/>
      <c r="D59" s="86"/>
      <c r="E59" s="196"/>
      <c r="F59" s="202"/>
      <c r="G59" s="98"/>
      <c r="H59" s="98"/>
      <c r="I59" s="98"/>
      <c r="J59" s="98"/>
      <c r="K59" s="98"/>
      <c r="L59" s="125"/>
      <c r="M59" s="126"/>
      <c r="N59" s="175"/>
      <c r="O59" s="174"/>
      <c r="P59" s="133"/>
      <c r="Q59" s="26"/>
    </row>
    <row r="60" spans="2:18" ht="17.45" customHeight="1">
      <c r="B60" s="33"/>
      <c r="C60" s="129"/>
      <c r="D60" s="86"/>
      <c r="E60" s="203"/>
      <c r="F60" s="204"/>
      <c r="G60" s="143"/>
      <c r="H60" s="162"/>
      <c r="I60" s="98"/>
      <c r="J60" s="98"/>
      <c r="K60" s="92"/>
      <c r="L60" s="143"/>
      <c r="M60" s="92"/>
      <c r="N60" s="88"/>
      <c r="O60" s="41"/>
      <c r="P60" s="140"/>
      <c r="Q60" s="26"/>
    </row>
    <row r="61" spans="2:18" ht="17.45" customHeight="1">
      <c r="B61" s="33"/>
      <c r="C61" s="170"/>
      <c r="D61" s="36"/>
      <c r="E61" s="160"/>
      <c r="F61" s="88"/>
      <c r="G61" s="88"/>
      <c r="H61" s="88"/>
      <c r="I61" s="88"/>
      <c r="J61" s="88"/>
      <c r="K61" s="88"/>
      <c r="L61" s="88"/>
      <c r="M61" s="87"/>
      <c r="N61" s="176"/>
      <c r="O61" s="41"/>
      <c r="P61" s="173"/>
      <c r="Q61" s="26"/>
    </row>
    <row r="62" spans="2:18" ht="17.45" customHeight="1">
      <c r="B62" s="33"/>
      <c r="C62" s="170"/>
      <c r="D62" s="36"/>
      <c r="E62" s="145"/>
      <c r="F62" s="98"/>
      <c r="G62" s="98"/>
      <c r="H62" s="98"/>
      <c r="I62" s="98"/>
      <c r="J62" s="98"/>
      <c r="K62" s="98"/>
      <c r="L62" s="98"/>
      <c r="M62" s="92"/>
      <c r="N62" s="177"/>
      <c r="O62" s="26"/>
      <c r="P62" s="150"/>
      <c r="Q62" s="26"/>
    </row>
    <row r="63" spans="2:18" ht="17.45" customHeight="1">
      <c r="B63" s="34"/>
      <c r="C63" s="34"/>
      <c r="D63" s="36"/>
      <c r="E63" s="196"/>
      <c r="F63" s="197"/>
      <c r="G63" s="197"/>
      <c r="H63" s="197"/>
      <c r="I63" s="197"/>
      <c r="J63" s="197"/>
      <c r="K63" s="197"/>
      <c r="L63" s="197"/>
      <c r="M63" s="92"/>
      <c r="N63" s="177"/>
      <c r="O63" s="41"/>
      <c r="P63" s="150"/>
      <c r="Q63" s="26"/>
    </row>
    <row r="64" spans="2:18" ht="17.45" customHeight="1">
      <c r="B64" s="54"/>
      <c r="C64" s="77"/>
      <c r="D64" s="56"/>
      <c r="E64" s="198"/>
      <c r="F64" s="199"/>
      <c r="G64" s="199"/>
      <c r="H64" s="199"/>
      <c r="I64" s="199"/>
      <c r="J64" s="199"/>
      <c r="K64" s="199"/>
      <c r="L64" s="199"/>
      <c r="M64" s="163"/>
      <c r="N64" s="164"/>
      <c r="O64" s="178"/>
      <c r="P64" s="179"/>
      <c r="Q64" s="58"/>
    </row>
  </sheetData>
  <mergeCells count="54">
    <mergeCell ref="E54:F54"/>
    <mergeCell ref="E55:F55"/>
    <mergeCell ref="E47:F47"/>
    <mergeCell ref="E49:F49"/>
    <mergeCell ref="E50:F50"/>
    <mergeCell ref="E52:F52"/>
    <mergeCell ref="E53:F53"/>
    <mergeCell ref="E40:F40"/>
    <mergeCell ref="E41:J41"/>
    <mergeCell ref="E43:F43"/>
    <mergeCell ref="E44:J44"/>
    <mergeCell ref="E46:F46"/>
    <mergeCell ref="E38:J38"/>
    <mergeCell ref="E39:F39"/>
    <mergeCell ref="E30:F30"/>
    <mergeCell ref="E36:F36"/>
    <mergeCell ref="E31:L31"/>
    <mergeCell ref="C2:D2"/>
    <mergeCell ref="E2:G2"/>
    <mergeCell ref="H2:K2"/>
    <mergeCell ref="E4:N5"/>
    <mergeCell ref="E6:L6"/>
    <mergeCell ref="Q4:Q5"/>
    <mergeCell ref="O4:O5"/>
    <mergeCell ref="P4:P5"/>
    <mergeCell ref="E32:L32"/>
    <mergeCell ref="E34:N35"/>
    <mergeCell ref="E7:L7"/>
    <mergeCell ref="E8:L8"/>
    <mergeCell ref="E21:L21"/>
    <mergeCell ref="E17:L17"/>
    <mergeCell ref="E14:F14"/>
    <mergeCell ref="E15:F15"/>
    <mergeCell ref="E11:F11"/>
    <mergeCell ref="E12:H12"/>
    <mergeCell ref="E13:F13"/>
    <mergeCell ref="E23:L23"/>
    <mergeCell ref="E18:F18"/>
    <mergeCell ref="E63:L63"/>
    <mergeCell ref="E64:L64"/>
    <mergeCell ref="E16:F16"/>
    <mergeCell ref="E58:L58"/>
    <mergeCell ref="E59:F59"/>
    <mergeCell ref="E60:F60"/>
    <mergeCell ref="E57:L57"/>
    <mergeCell ref="E19:F19"/>
    <mergeCell ref="E20:F20"/>
    <mergeCell ref="E22:F22"/>
    <mergeCell ref="E25:F25"/>
    <mergeCell ref="E26:F26"/>
    <mergeCell ref="E27:H27"/>
    <mergeCell ref="E28:F28"/>
    <mergeCell ref="E29:F29"/>
    <mergeCell ref="E37:F37"/>
  </mergeCells>
  <phoneticPr fontId="2"/>
  <printOptions horizontalCentered="1"/>
  <pageMargins left="0.19685039370078741" right="0.19685039370078741" top="0.78740157480314965" bottom="0.19685039370078741" header="0.51181102362204722" footer="0.51181102362204722"/>
  <pageSetup paperSize="9" orientation="landscape" horizontalDpi="300" verticalDpi="300" r:id="rId1"/>
  <headerFooter alignWithMargins="0"/>
  <rowBreaks count="8" manualBreakCount="8">
    <brk id="32" max="17" man="1"/>
    <brk id="64" max="17" man="1"/>
    <brk id="96" max="17" man="1"/>
    <brk id="128" max="17" man="1"/>
    <brk id="160" max="17" man="1"/>
    <brk id="192" max="17" man="1"/>
    <brk id="224" max="17" man="1"/>
    <brk id="256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64"/>
  <sheetViews>
    <sheetView view="pageBreakPreview" topLeftCell="A18" zoomScaleNormal="100" zoomScaleSheetLayoutView="100" workbookViewId="0">
      <selection activeCell="C40" sqref="C40"/>
    </sheetView>
  </sheetViews>
  <sheetFormatPr defaultRowHeight="17.45" customHeight="1"/>
  <cols>
    <col min="1" max="1" width="1.625" style="11" customWidth="1"/>
    <col min="2" max="2" width="14.75" style="11" customWidth="1"/>
    <col min="3" max="3" width="15.75" style="11" customWidth="1"/>
    <col min="4" max="4" width="17.625" style="11" customWidth="1"/>
    <col min="5" max="5" width="4.625" style="11" customWidth="1"/>
    <col min="6" max="6" width="7.125" style="11" customWidth="1"/>
    <col min="7" max="7" width="4.625" style="4" customWidth="1"/>
    <col min="8" max="8" width="7.125" style="11" customWidth="1"/>
    <col min="9" max="9" width="4.625" style="4" customWidth="1"/>
    <col min="10" max="10" width="7.125" style="4" customWidth="1"/>
    <col min="11" max="11" width="4.625" style="4" customWidth="1"/>
    <col min="12" max="12" width="11.125" style="4" customWidth="1"/>
    <col min="13" max="13" width="2.625" style="4" customWidth="1"/>
    <col min="14" max="14" width="8.5" style="4" customWidth="1"/>
    <col min="15" max="15" width="6.625" style="4" customWidth="1"/>
    <col min="16" max="16" width="9.625" style="11" customWidth="1"/>
    <col min="17" max="17" width="11.5" style="11" customWidth="1"/>
    <col min="18" max="18" width="1.625" style="11" customWidth="1"/>
    <col min="19" max="44" width="9" style="4"/>
    <col min="45" max="57" width="9.5" style="11" customWidth="1"/>
    <col min="58" max="16384" width="9" style="11"/>
  </cols>
  <sheetData>
    <row r="1" spans="2:18" ht="17.45" customHeight="1">
      <c r="I1" s="11"/>
      <c r="N1" s="11"/>
    </row>
    <row r="2" spans="2:18" ht="17.45" customHeight="1">
      <c r="B2" s="14" t="s">
        <v>12</v>
      </c>
      <c r="C2" s="190" t="s">
        <v>29</v>
      </c>
      <c r="D2" s="191"/>
      <c r="E2" s="192" t="s">
        <v>30</v>
      </c>
      <c r="F2" s="194"/>
      <c r="G2" s="195"/>
      <c r="H2" s="192" t="s">
        <v>40</v>
      </c>
      <c r="I2" s="190"/>
      <c r="J2" s="190"/>
      <c r="K2" s="191"/>
      <c r="P2" s="11" t="s">
        <v>102</v>
      </c>
      <c r="Q2" s="4"/>
      <c r="R2" s="12"/>
    </row>
    <row r="3" spans="2:18" ht="17.45" customHeight="1">
      <c r="G3" s="11"/>
      <c r="I3" s="11"/>
      <c r="N3" s="11"/>
    </row>
    <row r="4" spans="2:18" s="17" customFormat="1" ht="17.45" customHeight="1">
      <c r="B4" s="84" t="s">
        <v>9</v>
      </c>
      <c r="C4" s="84" t="s">
        <v>10</v>
      </c>
      <c r="D4" s="84" t="s">
        <v>11</v>
      </c>
      <c r="E4" s="211" t="s">
        <v>13</v>
      </c>
      <c r="F4" s="212"/>
      <c r="G4" s="212"/>
      <c r="H4" s="212"/>
      <c r="I4" s="212"/>
      <c r="J4" s="212"/>
      <c r="K4" s="212"/>
      <c r="L4" s="212"/>
      <c r="M4" s="212"/>
      <c r="N4" s="213"/>
      <c r="O4" s="209" t="s">
        <v>6</v>
      </c>
      <c r="P4" s="209" t="s">
        <v>8</v>
      </c>
      <c r="Q4" s="209" t="s">
        <v>7</v>
      </c>
    </row>
    <row r="5" spans="2:18" s="17" customFormat="1" ht="17.45" customHeight="1">
      <c r="B5" s="85" t="s">
        <v>0</v>
      </c>
      <c r="C5" s="85" t="s">
        <v>1</v>
      </c>
      <c r="D5" s="85" t="s">
        <v>2</v>
      </c>
      <c r="E5" s="214"/>
      <c r="F5" s="215"/>
      <c r="G5" s="215"/>
      <c r="H5" s="215"/>
      <c r="I5" s="215"/>
      <c r="J5" s="215"/>
      <c r="K5" s="215"/>
      <c r="L5" s="215"/>
      <c r="M5" s="215"/>
      <c r="N5" s="216"/>
      <c r="O5" s="210"/>
      <c r="P5" s="210"/>
      <c r="Q5" s="210"/>
    </row>
    <row r="6" spans="2:18" ht="17.45" customHeight="1">
      <c r="B6" s="33" t="s">
        <v>22</v>
      </c>
      <c r="C6" s="51"/>
      <c r="D6" s="86"/>
      <c r="E6" s="196"/>
      <c r="F6" s="197"/>
      <c r="G6" s="197"/>
      <c r="H6" s="197"/>
      <c r="I6" s="197"/>
      <c r="J6" s="197"/>
      <c r="K6" s="197"/>
      <c r="L6" s="197"/>
      <c r="M6" s="87"/>
      <c r="N6" s="88"/>
      <c r="O6" s="26"/>
      <c r="P6" s="30"/>
      <c r="Q6" s="26"/>
      <c r="R6" s="17"/>
    </row>
    <row r="7" spans="2:18" ht="17.45" customHeight="1">
      <c r="B7" s="33"/>
      <c r="C7" s="51" t="s">
        <v>44</v>
      </c>
      <c r="D7" s="36"/>
      <c r="E7" s="205"/>
      <c r="F7" s="235"/>
      <c r="G7" s="235"/>
      <c r="H7" s="235"/>
      <c r="I7" s="235"/>
      <c r="J7" s="235"/>
      <c r="K7" s="235"/>
      <c r="L7" s="235"/>
      <c r="M7" s="89"/>
      <c r="N7" s="89"/>
      <c r="O7" s="26"/>
      <c r="P7" s="90"/>
      <c r="Q7" s="26"/>
    </row>
    <row r="8" spans="2:18" ht="17.45" customHeight="1">
      <c r="B8" s="47"/>
      <c r="C8" s="91" t="s">
        <v>42</v>
      </c>
      <c r="D8" s="36" t="s">
        <v>24</v>
      </c>
      <c r="E8" s="225" t="s">
        <v>134</v>
      </c>
      <c r="F8" s="226"/>
      <c r="G8" s="226"/>
      <c r="H8" s="226"/>
      <c r="I8" s="226"/>
      <c r="J8" s="226"/>
      <c r="K8" s="226"/>
      <c r="L8" s="226"/>
      <c r="M8" s="87"/>
      <c r="N8" s="88"/>
      <c r="O8" s="26"/>
      <c r="P8" s="30"/>
      <c r="Q8" s="26"/>
      <c r="R8" s="17"/>
    </row>
    <row r="9" spans="2:18" ht="17.45" customHeight="1">
      <c r="B9" s="33"/>
      <c r="C9" s="91"/>
      <c r="D9" s="36" t="s">
        <v>25</v>
      </c>
      <c r="E9" s="196" t="s">
        <v>113</v>
      </c>
      <c r="F9" s="197"/>
      <c r="G9" s="197"/>
      <c r="H9" s="197"/>
      <c r="I9" s="197"/>
      <c r="J9" s="197"/>
      <c r="K9" s="197"/>
      <c r="L9" s="197"/>
      <c r="M9" s="92" t="s">
        <v>15</v>
      </c>
      <c r="N9" s="88">
        <f>SUM(1235.678+776.375+682.326)</f>
        <v>2694.3789999999999</v>
      </c>
      <c r="O9" s="41" t="s">
        <v>20</v>
      </c>
      <c r="P9" s="93">
        <f>ROUND(N9,2)</f>
        <v>2694.38</v>
      </c>
      <c r="Q9" s="71"/>
      <c r="R9" s="17"/>
    </row>
    <row r="10" spans="2:18" ht="17.45" customHeight="1">
      <c r="B10" s="33"/>
      <c r="C10" s="51" t="s">
        <v>45</v>
      </c>
      <c r="D10" s="36"/>
      <c r="E10" s="222"/>
      <c r="F10" s="223"/>
      <c r="G10" s="223"/>
      <c r="H10" s="223"/>
      <c r="I10" s="223"/>
      <c r="J10" s="223"/>
      <c r="K10" s="223"/>
      <c r="L10" s="223"/>
      <c r="M10" s="94"/>
      <c r="N10" s="95"/>
      <c r="O10" s="96"/>
      <c r="P10" s="97"/>
      <c r="Q10" s="26"/>
      <c r="R10" s="17"/>
    </row>
    <row r="11" spans="2:18" s="17" customFormat="1" ht="17.45" customHeight="1">
      <c r="B11" s="33"/>
      <c r="C11" s="91" t="s">
        <v>42</v>
      </c>
      <c r="D11" s="36" t="s">
        <v>43</v>
      </c>
      <c r="E11" s="225" t="s">
        <v>134</v>
      </c>
      <c r="F11" s="226"/>
      <c r="G11" s="226"/>
      <c r="H11" s="226"/>
      <c r="I11" s="226"/>
      <c r="J11" s="226"/>
      <c r="K11" s="226"/>
      <c r="L11" s="226"/>
      <c r="M11" s="94"/>
      <c r="N11" s="95"/>
      <c r="O11" s="96"/>
      <c r="P11" s="97"/>
      <c r="Q11" s="26"/>
    </row>
    <row r="12" spans="2:18" ht="17.45" customHeight="1">
      <c r="B12" s="33"/>
      <c r="C12" s="53"/>
      <c r="D12" s="36" t="s">
        <v>62</v>
      </c>
      <c r="E12" s="229">
        <v>18.821000000000002</v>
      </c>
      <c r="F12" s="230"/>
      <c r="G12" s="230"/>
      <c r="H12" s="230"/>
      <c r="I12" s="230"/>
      <c r="J12" s="230"/>
      <c r="K12" s="230"/>
      <c r="L12" s="230"/>
      <c r="M12" s="92" t="s">
        <v>15</v>
      </c>
      <c r="N12" s="88">
        <f>SUM(18.821)</f>
        <v>18.821000000000002</v>
      </c>
      <c r="O12" s="41" t="s">
        <v>20</v>
      </c>
      <c r="P12" s="93">
        <f>ROUND(N12,2)</f>
        <v>18.82</v>
      </c>
      <c r="Q12" s="26"/>
      <c r="R12" s="17"/>
    </row>
    <row r="13" spans="2:18" ht="17.45" customHeight="1">
      <c r="B13" s="33"/>
      <c r="C13" s="51" t="s">
        <v>45</v>
      </c>
      <c r="D13" s="35"/>
      <c r="E13" s="222"/>
      <c r="F13" s="223"/>
      <c r="G13" s="223"/>
      <c r="H13" s="223"/>
      <c r="I13" s="223"/>
      <c r="J13" s="223"/>
      <c r="K13" s="223"/>
      <c r="L13" s="223"/>
      <c r="M13" s="94"/>
      <c r="N13" s="95"/>
      <c r="O13" s="96"/>
      <c r="P13" s="97"/>
      <c r="Q13" s="26"/>
    </row>
    <row r="14" spans="2:18" ht="17.45" customHeight="1">
      <c r="B14" s="33"/>
      <c r="C14" s="91" t="s">
        <v>33</v>
      </c>
      <c r="D14" s="36" t="s">
        <v>46</v>
      </c>
      <c r="E14" s="225" t="s">
        <v>134</v>
      </c>
      <c r="F14" s="226"/>
      <c r="G14" s="226"/>
      <c r="H14" s="226"/>
      <c r="I14" s="226"/>
      <c r="J14" s="226"/>
      <c r="K14" s="226"/>
      <c r="L14" s="226"/>
      <c r="M14" s="94"/>
      <c r="N14" s="95"/>
      <c r="O14" s="96"/>
      <c r="P14" s="97"/>
      <c r="Q14" s="26"/>
      <c r="R14" s="17"/>
    </row>
    <row r="15" spans="2:18" ht="17.45" customHeight="1">
      <c r="B15" s="33"/>
      <c r="C15" s="53"/>
      <c r="D15" s="36" t="s">
        <v>62</v>
      </c>
      <c r="E15" s="200" t="s">
        <v>131</v>
      </c>
      <c r="F15" s="231"/>
      <c r="G15" s="202"/>
      <c r="H15" s="202"/>
      <c r="I15" s="202"/>
      <c r="J15" s="98"/>
      <c r="K15" s="98"/>
      <c r="L15" s="98"/>
      <c r="M15" s="87" t="s">
        <v>15</v>
      </c>
      <c r="N15" s="88">
        <f>SUM(12.375+12.992+6.83)</f>
        <v>32.197000000000003</v>
      </c>
      <c r="O15" s="26" t="s">
        <v>20</v>
      </c>
      <c r="P15" s="99">
        <f>ROUND(N15,2)</f>
        <v>32.200000000000003</v>
      </c>
      <c r="Q15" s="26"/>
      <c r="R15" s="17"/>
    </row>
    <row r="16" spans="2:18" ht="17.45" customHeight="1">
      <c r="B16" s="33"/>
      <c r="C16" s="53"/>
      <c r="D16" s="35"/>
      <c r="E16" s="207" t="s">
        <v>132</v>
      </c>
      <c r="F16" s="224"/>
      <c r="G16" s="224"/>
      <c r="H16" s="224"/>
      <c r="I16" s="224"/>
      <c r="J16" s="224"/>
      <c r="K16" s="224"/>
      <c r="L16" s="224"/>
      <c r="M16" s="87" t="s">
        <v>15</v>
      </c>
      <c r="N16" s="88">
        <f>SUM(9.72+10.16+6.83)</f>
        <v>26.71</v>
      </c>
      <c r="O16" s="26" t="s">
        <v>20</v>
      </c>
      <c r="P16" s="99">
        <f>ROUND(N16,2)</f>
        <v>26.71</v>
      </c>
      <c r="Q16" s="26"/>
      <c r="R16" s="17"/>
    </row>
    <row r="17" spans="2:18" ht="17.45" customHeight="1">
      <c r="B17" s="33"/>
      <c r="C17" s="51" t="s">
        <v>45</v>
      </c>
      <c r="E17" s="222"/>
      <c r="F17" s="223"/>
      <c r="G17" s="223"/>
      <c r="H17" s="223"/>
      <c r="I17" s="223"/>
      <c r="J17" s="223"/>
      <c r="K17" s="223"/>
      <c r="L17" s="223"/>
      <c r="M17" s="94"/>
      <c r="N17" s="95"/>
      <c r="O17" s="96"/>
      <c r="P17" s="97"/>
      <c r="Q17" s="26"/>
    </row>
    <row r="18" spans="2:18" ht="17.45" customHeight="1">
      <c r="B18" s="33"/>
      <c r="C18" s="91" t="s">
        <v>33</v>
      </c>
      <c r="D18" s="36" t="s">
        <v>59</v>
      </c>
      <c r="E18" s="225" t="s">
        <v>47</v>
      </c>
      <c r="F18" s="226"/>
      <c r="G18" s="226"/>
      <c r="H18" s="226"/>
      <c r="I18" s="226"/>
      <c r="J18" s="226"/>
      <c r="K18" s="226"/>
      <c r="L18" s="226"/>
      <c r="M18" s="94"/>
      <c r="N18" s="95"/>
      <c r="O18" s="96"/>
      <c r="P18" s="97"/>
      <c r="Q18" s="26"/>
    </row>
    <row r="19" spans="2:18" ht="17.45" customHeight="1">
      <c r="B19" s="33"/>
      <c r="C19" s="51"/>
      <c r="D19" s="36" t="s">
        <v>62</v>
      </c>
      <c r="E19" s="229">
        <v>11.855</v>
      </c>
      <c r="F19" s="230"/>
      <c r="G19" s="230"/>
      <c r="H19" s="230"/>
      <c r="I19" s="230"/>
      <c r="J19" s="230"/>
      <c r="K19" s="230"/>
      <c r="L19" s="230"/>
      <c r="M19" s="87" t="s">
        <v>15</v>
      </c>
      <c r="N19" s="88">
        <f>SUM(E19)</f>
        <v>11.855</v>
      </c>
      <c r="O19" s="26" t="s">
        <v>20</v>
      </c>
      <c r="P19" s="99">
        <f>ROUND(N19,2)</f>
        <v>11.86</v>
      </c>
      <c r="Q19" s="26"/>
      <c r="R19" s="17"/>
    </row>
    <row r="20" spans="2:18" ht="17.45" customHeight="1">
      <c r="B20" s="33"/>
      <c r="C20" s="51" t="s">
        <v>45</v>
      </c>
      <c r="D20" s="35"/>
      <c r="E20" s="222"/>
      <c r="F20" s="223"/>
      <c r="G20" s="223"/>
      <c r="H20" s="223"/>
      <c r="I20" s="223"/>
      <c r="J20" s="223"/>
      <c r="K20" s="223"/>
      <c r="L20" s="223"/>
      <c r="M20" s="94"/>
      <c r="N20" s="95"/>
      <c r="O20" s="96"/>
      <c r="P20" s="97"/>
      <c r="Q20" s="26"/>
      <c r="R20" s="17"/>
    </row>
    <row r="21" spans="2:18" ht="17.45" customHeight="1">
      <c r="B21" s="33"/>
      <c r="C21" s="91" t="s">
        <v>33</v>
      </c>
      <c r="D21" s="36" t="s">
        <v>48</v>
      </c>
      <c r="E21" s="225" t="s">
        <v>47</v>
      </c>
      <c r="F21" s="226"/>
      <c r="G21" s="226"/>
      <c r="H21" s="226"/>
      <c r="I21" s="226"/>
      <c r="J21" s="226"/>
      <c r="K21" s="226"/>
      <c r="L21" s="226"/>
      <c r="M21" s="94"/>
      <c r="N21" s="95"/>
      <c r="O21" s="96"/>
      <c r="P21" s="97"/>
      <c r="Q21" s="26"/>
      <c r="R21" s="17"/>
    </row>
    <row r="22" spans="2:18" ht="17.45" customHeight="1">
      <c r="B22" s="33"/>
      <c r="C22" s="53"/>
      <c r="D22" s="36" t="s">
        <v>62</v>
      </c>
      <c r="E22" s="234" t="s">
        <v>137</v>
      </c>
      <c r="F22" s="202"/>
      <c r="G22" s="202"/>
      <c r="H22" s="98"/>
      <c r="I22" s="98"/>
      <c r="J22" s="98"/>
      <c r="K22" s="98"/>
      <c r="L22" s="98"/>
      <c r="M22" s="87" t="s">
        <v>15</v>
      </c>
      <c r="N22" s="88">
        <f>SUM(12.823)</f>
        <v>12.823</v>
      </c>
      <c r="O22" s="26" t="s">
        <v>20</v>
      </c>
      <c r="P22" s="99">
        <f>ROUND(N22,2)</f>
        <v>12.82</v>
      </c>
      <c r="Q22" s="26"/>
      <c r="R22" s="17"/>
    </row>
    <row r="23" spans="2:18" ht="17.45" customHeight="1">
      <c r="B23" s="33"/>
      <c r="C23" s="51"/>
      <c r="D23" s="35"/>
      <c r="E23" s="207" t="s">
        <v>136</v>
      </c>
      <c r="F23" s="224"/>
      <c r="G23" s="224"/>
      <c r="H23" s="224"/>
      <c r="I23" s="224"/>
      <c r="J23" s="224"/>
      <c r="K23" s="224"/>
      <c r="L23" s="224"/>
      <c r="M23" s="87" t="s">
        <v>15</v>
      </c>
      <c r="N23" s="88">
        <v>10.071</v>
      </c>
      <c r="O23" s="26" t="s">
        <v>20</v>
      </c>
      <c r="P23" s="99">
        <f>ROUND(N23,2)</f>
        <v>10.07</v>
      </c>
      <c r="Q23" s="26"/>
      <c r="R23" s="17"/>
    </row>
    <row r="24" spans="2:18" ht="17.45" customHeight="1">
      <c r="B24" s="33"/>
      <c r="C24" s="51" t="s">
        <v>49</v>
      </c>
      <c r="D24" s="36"/>
      <c r="E24" s="222"/>
      <c r="F24" s="223"/>
      <c r="G24" s="223"/>
      <c r="H24" s="223"/>
      <c r="I24" s="223"/>
      <c r="J24" s="223"/>
      <c r="K24" s="223"/>
      <c r="L24" s="223"/>
      <c r="M24" s="94"/>
      <c r="N24" s="95"/>
      <c r="O24" s="96"/>
      <c r="P24" s="97"/>
      <c r="Q24" s="26"/>
      <c r="R24" s="17"/>
    </row>
    <row r="25" spans="2:18" ht="17.45" customHeight="1">
      <c r="B25" s="33"/>
      <c r="C25" s="53" t="s">
        <v>140</v>
      </c>
      <c r="D25" s="35" t="s">
        <v>61</v>
      </c>
      <c r="E25" s="227" t="s">
        <v>135</v>
      </c>
      <c r="F25" s="228"/>
      <c r="G25" s="228"/>
      <c r="H25" s="228"/>
      <c r="I25" s="228"/>
      <c r="J25" s="228"/>
      <c r="K25" s="228"/>
      <c r="L25" s="228"/>
      <c r="M25" s="94"/>
      <c r="N25" s="95"/>
      <c r="O25" s="96"/>
      <c r="P25" s="97"/>
      <c r="Q25" s="26"/>
      <c r="R25" s="17"/>
    </row>
    <row r="26" spans="2:18" ht="17.45" customHeight="1">
      <c r="B26" s="33"/>
      <c r="C26" s="51"/>
      <c r="D26" s="36" t="s">
        <v>25</v>
      </c>
      <c r="E26" s="207" t="s">
        <v>126</v>
      </c>
      <c r="F26" s="224"/>
      <c r="G26" s="224"/>
      <c r="H26" s="224"/>
      <c r="I26" s="224"/>
      <c r="J26" s="224"/>
      <c r="K26" s="224"/>
      <c r="L26" s="224"/>
      <c r="M26" s="94" t="s">
        <v>15</v>
      </c>
      <c r="N26" s="95">
        <f>SUM(148.249+267.878)</f>
        <v>416.12699999999995</v>
      </c>
      <c r="O26" s="96" t="s">
        <v>20</v>
      </c>
      <c r="P26" s="97">
        <f>ROUND(N26,2)</f>
        <v>416.13</v>
      </c>
      <c r="Q26" s="26"/>
    </row>
    <row r="27" spans="2:18" ht="17.45" customHeight="1">
      <c r="B27" s="33"/>
      <c r="C27" s="51" t="s">
        <v>49</v>
      </c>
      <c r="D27" s="35"/>
      <c r="E27" s="100"/>
      <c r="F27" s="101"/>
      <c r="G27" s="101"/>
      <c r="H27" s="101"/>
      <c r="I27" s="101"/>
      <c r="J27" s="101"/>
      <c r="K27" s="101"/>
      <c r="L27" s="101"/>
      <c r="M27" s="102"/>
      <c r="N27" s="103"/>
      <c r="O27" s="104"/>
      <c r="P27" s="105"/>
      <c r="Q27" s="26"/>
      <c r="R27" s="12"/>
    </row>
    <row r="28" spans="2:18" ht="17.45" customHeight="1">
      <c r="B28" s="33"/>
      <c r="C28" s="53" t="s">
        <v>140</v>
      </c>
      <c r="D28" s="35" t="s">
        <v>61</v>
      </c>
      <c r="E28" s="227" t="s">
        <v>135</v>
      </c>
      <c r="F28" s="228"/>
      <c r="G28" s="228"/>
      <c r="H28" s="228"/>
      <c r="I28" s="228"/>
      <c r="J28" s="228"/>
      <c r="K28" s="228"/>
      <c r="L28" s="228"/>
      <c r="M28" s="94"/>
      <c r="N28" s="95"/>
      <c r="O28" s="96"/>
      <c r="P28" s="97"/>
      <c r="Q28" s="26"/>
      <c r="R28" s="12"/>
    </row>
    <row r="29" spans="2:18" s="17" customFormat="1" ht="17.45" customHeight="1">
      <c r="B29" s="33"/>
      <c r="C29" s="106"/>
      <c r="D29" s="36" t="s">
        <v>62</v>
      </c>
      <c r="E29" s="207" t="s">
        <v>114</v>
      </c>
      <c r="F29" s="224"/>
      <c r="G29" s="224"/>
      <c r="H29" s="224"/>
      <c r="I29" s="224"/>
      <c r="J29" s="224"/>
      <c r="K29" s="224"/>
      <c r="L29" s="224"/>
      <c r="M29" s="94" t="s">
        <v>15</v>
      </c>
      <c r="N29" s="95">
        <f>SUM(119.238+95.099+38.055)</f>
        <v>252.392</v>
      </c>
      <c r="O29" s="96" t="s">
        <v>20</v>
      </c>
      <c r="P29" s="97">
        <f>ROUND(N29,2)</f>
        <v>252.39</v>
      </c>
      <c r="Q29" s="26"/>
    </row>
    <row r="30" spans="2:18" ht="17.45" customHeight="1">
      <c r="B30" s="33"/>
      <c r="C30" s="51"/>
      <c r="D30" s="35"/>
      <c r="E30" s="100"/>
      <c r="F30" s="101"/>
      <c r="G30" s="101"/>
      <c r="H30" s="101"/>
      <c r="I30" s="101"/>
      <c r="J30" s="101"/>
      <c r="K30" s="101"/>
      <c r="L30" s="101"/>
      <c r="M30" s="102"/>
      <c r="N30" s="103"/>
      <c r="O30" s="104"/>
      <c r="P30" s="105"/>
      <c r="Q30" s="26"/>
    </row>
    <row r="31" spans="2:18" ht="17.45" customHeight="1">
      <c r="B31" s="33"/>
      <c r="C31" s="107"/>
      <c r="D31" s="35"/>
      <c r="E31" s="225"/>
      <c r="F31" s="226"/>
      <c r="G31" s="226"/>
      <c r="H31" s="226"/>
      <c r="I31" s="226"/>
      <c r="J31" s="226"/>
      <c r="K31" s="226"/>
      <c r="L31" s="226"/>
      <c r="M31" s="102"/>
      <c r="N31" s="103"/>
      <c r="O31" s="104"/>
      <c r="P31" s="105"/>
      <c r="Q31" s="26"/>
    </row>
    <row r="32" spans="2:18" ht="17.45" customHeight="1">
      <c r="B32" s="54"/>
      <c r="C32" s="108"/>
      <c r="D32" s="109"/>
      <c r="E32" s="232"/>
      <c r="F32" s="233"/>
      <c r="G32" s="233"/>
      <c r="H32" s="233"/>
      <c r="I32" s="233"/>
      <c r="J32" s="233"/>
      <c r="K32" s="233"/>
      <c r="L32" s="233"/>
      <c r="M32" s="110"/>
      <c r="N32" s="111"/>
      <c r="O32" s="112"/>
      <c r="P32" s="113"/>
      <c r="Q32" s="58"/>
    </row>
    <row r="33" spans="2:18" s="17" customFormat="1" ht="17.45" customHeight="1">
      <c r="B33" s="84" t="s">
        <v>9</v>
      </c>
      <c r="C33" s="84" t="s">
        <v>10</v>
      </c>
      <c r="D33" s="84" t="s">
        <v>11</v>
      </c>
      <c r="E33" s="211" t="s">
        <v>13</v>
      </c>
      <c r="F33" s="212"/>
      <c r="G33" s="212"/>
      <c r="H33" s="212"/>
      <c r="I33" s="212"/>
      <c r="J33" s="212"/>
      <c r="K33" s="212"/>
      <c r="L33" s="212"/>
      <c r="M33" s="212"/>
      <c r="N33" s="213"/>
      <c r="O33" s="209" t="s">
        <v>6</v>
      </c>
      <c r="P33" s="209" t="s">
        <v>8</v>
      </c>
      <c r="Q33" s="209" t="s">
        <v>7</v>
      </c>
    </row>
    <row r="34" spans="2:18" s="17" customFormat="1" ht="17.45" customHeight="1">
      <c r="B34" s="85" t="s">
        <v>0</v>
      </c>
      <c r="C34" s="85" t="s">
        <v>1</v>
      </c>
      <c r="D34" s="85" t="s">
        <v>2</v>
      </c>
      <c r="E34" s="214"/>
      <c r="F34" s="215"/>
      <c r="G34" s="215"/>
      <c r="H34" s="215"/>
      <c r="I34" s="215"/>
      <c r="J34" s="215"/>
      <c r="K34" s="215"/>
      <c r="L34" s="215"/>
      <c r="M34" s="215"/>
      <c r="N34" s="216"/>
      <c r="O34" s="210"/>
      <c r="P34" s="210"/>
      <c r="Q34" s="210"/>
    </row>
    <row r="35" spans="2:18" ht="17.45" customHeight="1">
      <c r="B35" s="33"/>
      <c r="C35" s="51" t="s">
        <v>50</v>
      </c>
      <c r="D35" s="35"/>
      <c r="E35" s="100"/>
      <c r="F35" s="101"/>
      <c r="G35" s="101"/>
      <c r="H35" s="101"/>
      <c r="I35" s="101"/>
      <c r="J35" s="101"/>
      <c r="K35" s="101"/>
      <c r="L35" s="101"/>
      <c r="M35" s="102"/>
      <c r="N35" s="103"/>
      <c r="O35" s="104"/>
      <c r="P35" s="105"/>
      <c r="Q35" s="26"/>
      <c r="R35" s="17"/>
    </row>
    <row r="36" spans="2:18" ht="17.45" customHeight="1">
      <c r="B36" s="33"/>
      <c r="C36" s="53" t="s">
        <v>103</v>
      </c>
      <c r="D36" s="36" t="s">
        <v>104</v>
      </c>
      <c r="E36" s="227" t="s">
        <v>135</v>
      </c>
      <c r="F36" s="228"/>
      <c r="G36" s="228"/>
      <c r="H36" s="228"/>
      <c r="I36" s="228"/>
      <c r="J36" s="228"/>
      <c r="K36" s="228"/>
      <c r="L36" s="228"/>
      <c r="M36" s="94"/>
      <c r="N36" s="95"/>
      <c r="O36" s="96"/>
      <c r="P36" s="97"/>
      <c r="Q36" s="26"/>
      <c r="R36" s="17"/>
    </row>
    <row r="37" spans="2:18" ht="17.45" customHeight="1">
      <c r="B37" s="33"/>
      <c r="C37" s="106"/>
      <c r="D37" s="36" t="s">
        <v>34</v>
      </c>
      <c r="E37" s="207" t="s">
        <v>111</v>
      </c>
      <c r="F37" s="224"/>
      <c r="G37" s="224"/>
      <c r="H37" s="224"/>
      <c r="I37" s="224"/>
      <c r="J37" s="224"/>
      <c r="K37" s="224"/>
      <c r="L37" s="224"/>
      <c r="M37" s="94" t="s">
        <v>15</v>
      </c>
      <c r="N37" s="95">
        <f>SUM(1.392+5.355+2.72+2.72+20.104+1.65)</f>
        <v>33.940999999999995</v>
      </c>
      <c r="O37" s="96" t="s">
        <v>20</v>
      </c>
      <c r="P37" s="97">
        <f>ROUND(N37,2)</f>
        <v>33.94</v>
      </c>
      <c r="Q37" s="26"/>
      <c r="R37" s="17"/>
    </row>
    <row r="38" spans="2:18" s="17" customFormat="1" ht="17.45" customHeight="1">
      <c r="B38" s="33"/>
      <c r="C38" s="51" t="s">
        <v>50</v>
      </c>
      <c r="D38" s="114"/>
      <c r="E38" s="207"/>
      <c r="F38" s="224"/>
      <c r="G38" s="224"/>
      <c r="H38" s="224"/>
      <c r="I38" s="224"/>
      <c r="J38" s="224"/>
      <c r="K38" s="224"/>
      <c r="L38" s="224"/>
      <c r="M38" s="94"/>
      <c r="N38" s="95"/>
      <c r="O38" s="96"/>
      <c r="P38" s="97"/>
      <c r="Q38" s="26"/>
    </row>
    <row r="39" spans="2:18" ht="17.45" customHeight="1">
      <c r="B39" s="33"/>
      <c r="C39" s="53" t="s">
        <v>103</v>
      </c>
      <c r="D39" s="36" t="s">
        <v>105</v>
      </c>
      <c r="E39" s="227" t="s">
        <v>110</v>
      </c>
      <c r="F39" s="228"/>
      <c r="G39" s="228"/>
      <c r="H39" s="228"/>
      <c r="I39" s="228"/>
      <c r="J39" s="228"/>
      <c r="K39" s="228"/>
      <c r="L39" s="228"/>
      <c r="M39" s="94"/>
      <c r="N39" s="95"/>
      <c r="O39" s="96"/>
      <c r="P39" s="97"/>
      <c r="Q39" s="26"/>
      <c r="R39" s="17"/>
    </row>
    <row r="40" spans="2:18" ht="17.45" customHeight="1">
      <c r="B40" s="33"/>
      <c r="C40" s="106"/>
      <c r="D40" s="36" t="s">
        <v>34</v>
      </c>
      <c r="E40" s="229">
        <v>9.76</v>
      </c>
      <c r="F40" s="230"/>
      <c r="G40" s="230"/>
      <c r="H40" s="230"/>
      <c r="I40" s="230"/>
      <c r="J40" s="230"/>
      <c r="K40" s="230"/>
      <c r="L40" s="230"/>
      <c r="M40" s="94" t="s">
        <v>15</v>
      </c>
      <c r="N40" s="95">
        <f>SUM(E40)</f>
        <v>9.76</v>
      </c>
      <c r="O40" s="96" t="s">
        <v>20</v>
      </c>
      <c r="P40" s="97">
        <f>ROUND(N40,2)</f>
        <v>9.76</v>
      </c>
      <c r="Q40" s="26"/>
    </row>
    <row r="41" spans="2:18" ht="17.45" customHeight="1">
      <c r="B41" s="33"/>
      <c r="C41" s="115" t="s">
        <v>123</v>
      </c>
      <c r="D41" s="116" t="s">
        <v>51</v>
      </c>
      <c r="E41" s="227" t="s">
        <v>63</v>
      </c>
      <c r="F41" s="228"/>
      <c r="G41" s="228"/>
      <c r="H41" s="228"/>
      <c r="I41" s="228"/>
      <c r="J41" s="228"/>
      <c r="K41" s="228"/>
      <c r="L41" s="228"/>
      <c r="M41" s="117"/>
      <c r="N41" s="118"/>
      <c r="O41" s="71"/>
      <c r="P41" s="119"/>
      <c r="Q41" s="71"/>
      <c r="R41" s="17"/>
    </row>
    <row r="42" spans="2:18" ht="17.45" customHeight="1">
      <c r="B42" s="47"/>
      <c r="C42" s="51"/>
      <c r="D42" s="35" t="s">
        <v>52</v>
      </c>
      <c r="E42" s="207" t="s">
        <v>128</v>
      </c>
      <c r="F42" s="224"/>
      <c r="G42" s="224"/>
      <c r="H42" s="224"/>
      <c r="I42" s="224"/>
      <c r="J42" s="224"/>
      <c r="K42" s="224"/>
      <c r="L42" s="224"/>
      <c r="M42" s="94" t="s">
        <v>15</v>
      </c>
      <c r="N42" s="95">
        <f>SUM((759.77-57.349-8.308-8)+13.955+116.575+5.39)</f>
        <v>822.03300000000002</v>
      </c>
      <c r="O42" s="96" t="s">
        <v>20</v>
      </c>
      <c r="P42" s="97">
        <f>ROUND(N42,2)</f>
        <v>822.03</v>
      </c>
      <c r="Q42" s="26"/>
      <c r="R42" s="17"/>
    </row>
    <row r="43" spans="2:18" ht="17.45" customHeight="1">
      <c r="B43" s="33"/>
      <c r="C43" s="53"/>
      <c r="D43" s="35"/>
      <c r="E43" s="225"/>
      <c r="F43" s="226"/>
      <c r="G43" s="226"/>
      <c r="H43" s="226"/>
      <c r="I43" s="226"/>
      <c r="J43" s="226"/>
      <c r="K43" s="226"/>
      <c r="L43" s="226"/>
      <c r="M43" s="94"/>
      <c r="N43" s="95"/>
      <c r="O43" s="96"/>
      <c r="P43" s="97"/>
      <c r="Q43" s="26"/>
      <c r="R43" s="17"/>
    </row>
    <row r="44" spans="2:18" ht="17.45" customHeight="1">
      <c r="B44" s="33" t="s">
        <v>37</v>
      </c>
      <c r="C44" s="53"/>
      <c r="D44" s="35"/>
      <c r="E44" s="225"/>
      <c r="F44" s="226"/>
      <c r="G44" s="226"/>
      <c r="H44" s="226"/>
      <c r="I44" s="226"/>
      <c r="J44" s="226"/>
      <c r="K44" s="226"/>
      <c r="L44" s="226"/>
      <c r="M44" s="94"/>
      <c r="N44" s="95"/>
      <c r="O44" s="96"/>
      <c r="P44" s="97"/>
      <c r="Q44" s="26"/>
    </row>
    <row r="45" spans="2:18" ht="17.45" customHeight="1">
      <c r="B45" s="33"/>
      <c r="C45" s="91" t="s">
        <v>38</v>
      </c>
      <c r="D45" s="36" t="s">
        <v>39</v>
      </c>
      <c r="E45" s="207"/>
      <c r="F45" s="224"/>
      <c r="G45" s="224"/>
      <c r="H45" s="224"/>
      <c r="I45" s="224"/>
      <c r="J45" s="224"/>
      <c r="K45" s="224"/>
      <c r="L45" s="224"/>
      <c r="M45" s="92"/>
      <c r="N45" s="88"/>
      <c r="O45" s="41"/>
      <c r="P45" s="93"/>
      <c r="Q45" s="26"/>
    </row>
    <row r="46" spans="2:18" ht="17.45" customHeight="1">
      <c r="B46" s="33"/>
      <c r="C46" s="51"/>
      <c r="D46" s="35"/>
      <c r="E46" s="120" t="s">
        <v>64</v>
      </c>
      <c r="F46" s="121"/>
      <c r="G46" s="121"/>
      <c r="H46" s="121"/>
      <c r="I46" s="121"/>
      <c r="J46" s="121"/>
      <c r="K46" s="121"/>
      <c r="L46" s="121"/>
      <c r="M46" s="94" t="s">
        <v>15</v>
      </c>
      <c r="N46" s="122">
        <f>ROUND(5*37+(5+1+5)*2+30,3)</f>
        <v>237</v>
      </c>
      <c r="O46" s="96"/>
      <c r="P46" s="123"/>
      <c r="Q46" s="26"/>
      <c r="R46" s="17"/>
    </row>
    <row r="47" spans="2:18" ht="17.45" customHeight="1">
      <c r="B47" s="33"/>
      <c r="C47" s="53"/>
      <c r="D47" s="124" t="s">
        <v>53</v>
      </c>
      <c r="E47" s="120" t="s">
        <v>54</v>
      </c>
      <c r="F47" s="121"/>
      <c r="G47" s="121"/>
      <c r="H47" s="121"/>
      <c r="I47" s="121"/>
      <c r="J47" s="121"/>
      <c r="K47" s="121"/>
      <c r="L47" s="121"/>
      <c r="M47" s="94" t="s">
        <v>15</v>
      </c>
      <c r="N47" s="122">
        <f>ROUND(5.45*2,3)</f>
        <v>10.9</v>
      </c>
      <c r="O47" s="96"/>
      <c r="P47" s="123"/>
      <c r="Q47" s="26"/>
      <c r="R47" s="17"/>
    </row>
    <row r="48" spans="2:18" ht="17.45" customHeight="1">
      <c r="B48" s="33"/>
      <c r="C48" s="53"/>
      <c r="D48" s="35"/>
      <c r="E48" s="120" t="s">
        <v>55</v>
      </c>
      <c r="F48" s="121"/>
      <c r="G48" s="121"/>
      <c r="H48" s="121"/>
      <c r="I48" s="121"/>
      <c r="J48" s="121"/>
      <c r="K48" s="121"/>
      <c r="L48" s="121"/>
      <c r="M48" s="94" t="s">
        <v>15</v>
      </c>
      <c r="N48" s="122">
        <f>ROUND((1.39*4+0.985)*2,3)</f>
        <v>13.09</v>
      </c>
      <c r="O48" s="96"/>
      <c r="P48" s="97"/>
      <c r="Q48" s="26"/>
      <c r="R48" s="17"/>
    </row>
    <row r="49" spans="2:18" ht="17.45" customHeight="1">
      <c r="B49" s="33"/>
      <c r="C49" s="53"/>
      <c r="D49" s="35"/>
      <c r="E49" s="222" t="s">
        <v>127</v>
      </c>
      <c r="F49" s="223"/>
      <c r="G49" s="223"/>
      <c r="H49" s="223"/>
      <c r="I49" s="223"/>
      <c r="J49" s="223"/>
      <c r="K49" s="223"/>
      <c r="L49" s="223"/>
      <c r="M49" s="94" t="s">
        <v>15</v>
      </c>
      <c r="N49" s="122">
        <f>ROUND(27.5+23.051+2.813*16+1.89+0.791,3)</f>
        <v>98.24</v>
      </c>
      <c r="O49" s="96"/>
      <c r="P49" s="97"/>
      <c r="Q49" s="26"/>
      <c r="R49" s="17"/>
    </row>
    <row r="50" spans="2:18" ht="17.45" customHeight="1">
      <c r="B50" s="33"/>
      <c r="C50" s="53"/>
      <c r="D50" s="35"/>
      <c r="E50" s="207" t="s">
        <v>106</v>
      </c>
      <c r="F50" s="224"/>
      <c r="G50" s="224"/>
      <c r="H50" s="224"/>
      <c r="I50" s="224"/>
      <c r="J50" s="224"/>
      <c r="K50" s="224"/>
      <c r="L50" s="224"/>
      <c r="M50" s="94" t="s">
        <v>15</v>
      </c>
      <c r="N50" s="122">
        <f>ROUND(5*4+19.375+3+2.9+1.414*18+4.15+6.79,3)</f>
        <v>81.667000000000002</v>
      </c>
      <c r="O50" s="96"/>
      <c r="P50" s="97"/>
      <c r="Q50" s="26"/>
      <c r="R50" s="17"/>
    </row>
    <row r="51" spans="2:18" ht="17.45" customHeight="1">
      <c r="B51" s="33"/>
      <c r="C51" s="51"/>
      <c r="D51" s="36"/>
      <c r="E51" s="100"/>
      <c r="F51" s="101"/>
      <c r="G51" s="101"/>
      <c r="H51" s="101"/>
      <c r="I51" s="101"/>
      <c r="J51" s="101"/>
      <c r="K51" s="101"/>
      <c r="L51" s="125" t="s">
        <v>28</v>
      </c>
      <c r="M51" s="126" t="s">
        <v>15</v>
      </c>
      <c r="N51" s="127">
        <f>SUM(N46:N50)</f>
        <v>440.89700000000005</v>
      </c>
      <c r="O51" s="96" t="s">
        <v>27</v>
      </c>
      <c r="P51" s="97">
        <f>ROUND(N51,2)</f>
        <v>440.9</v>
      </c>
      <c r="Q51" s="26"/>
      <c r="R51" s="17"/>
    </row>
    <row r="52" spans="2:18" ht="17.45" customHeight="1">
      <c r="B52" s="33"/>
      <c r="C52" s="51"/>
      <c r="D52" s="36"/>
      <c r="E52" s="222"/>
      <c r="F52" s="223"/>
      <c r="G52" s="223"/>
      <c r="H52" s="223"/>
      <c r="I52" s="223"/>
      <c r="J52" s="223"/>
      <c r="K52" s="223"/>
      <c r="L52" s="223"/>
      <c r="M52" s="94"/>
      <c r="N52" s="95"/>
      <c r="O52" s="96"/>
      <c r="P52" s="97"/>
      <c r="Q52" s="26"/>
      <c r="R52" s="17"/>
    </row>
    <row r="53" spans="2:18" ht="17.45" customHeight="1">
      <c r="B53" s="33"/>
      <c r="C53" s="128" t="s">
        <v>65</v>
      </c>
      <c r="D53" s="36" t="s">
        <v>39</v>
      </c>
      <c r="E53" s="222"/>
      <c r="F53" s="223"/>
      <c r="G53" s="223"/>
      <c r="H53" s="223"/>
      <c r="I53" s="223"/>
      <c r="J53" s="223"/>
      <c r="K53" s="223"/>
      <c r="L53" s="223"/>
      <c r="M53" s="94"/>
      <c r="N53" s="95"/>
      <c r="O53" s="96"/>
      <c r="P53" s="97"/>
      <c r="Q53" s="26"/>
    </row>
    <row r="54" spans="2:18" ht="17.45" customHeight="1">
      <c r="B54" s="33"/>
      <c r="C54" s="51"/>
      <c r="D54" s="129" t="s">
        <v>66</v>
      </c>
      <c r="E54" s="207" t="s">
        <v>67</v>
      </c>
      <c r="F54" s="224"/>
      <c r="G54" s="224"/>
      <c r="H54" s="224"/>
      <c r="I54" s="224"/>
      <c r="J54" s="224"/>
      <c r="K54" s="224"/>
      <c r="L54" s="224"/>
      <c r="M54" s="94" t="s">
        <v>15</v>
      </c>
      <c r="N54" s="130">
        <f>ROUND((0.056+0.062)*2+0.8*0.15*20,3)</f>
        <v>2.6360000000000001</v>
      </c>
      <c r="O54" s="131" t="s">
        <v>108</v>
      </c>
      <c r="P54" s="97"/>
      <c r="Q54" s="26"/>
      <c r="R54" s="12"/>
    </row>
    <row r="55" spans="2:18" ht="17.45" customHeight="1">
      <c r="B55" s="33"/>
      <c r="C55" s="51"/>
      <c r="D55" s="129" t="s">
        <v>68</v>
      </c>
      <c r="E55" s="207" t="s">
        <v>107</v>
      </c>
      <c r="F55" s="224"/>
      <c r="G55" s="224"/>
      <c r="H55" s="224"/>
      <c r="I55" s="224"/>
      <c r="J55" s="224"/>
      <c r="K55" s="224"/>
      <c r="L55" s="224"/>
      <c r="M55" s="94" t="s">
        <v>15</v>
      </c>
      <c r="N55" s="130">
        <f>ROUND(0.8*0.15*6*2,3)</f>
        <v>1.44</v>
      </c>
      <c r="O55" s="131" t="s">
        <v>108</v>
      </c>
      <c r="P55" s="97"/>
      <c r="Q55" s="26"/>
      <c r="R55" s="12"/>
    </row>
    <row r="56" spans="2:18" s="17" customFormat="1" ht="17.45" customHeight="1">
      <c r="B56" s="33"/>
      <c r="C56" s="51"/>
      <c r="D56" s="35"/>
      <c r="E56" s="100"/>
      <c r="F56" s="101"/>
      <c r="G56" s="101"/>
      <c r="H56" s="101"/>
      <c r="I56" s="101"/>
      <c r="J56" s="101"/>
      <c r="K56" s="101"/>
      <c r="L56" s="125" t="s">
        <v>28</v>
      </c>
      <c r="M56" s="126" t="s">
        <v>15</v>
      </c>
      <c r="N56" s="132">
        <f>SUM(N54:N55)</f>
        <v>4.0760000000000005</v>
      </c>
      <c r="O56" s="131" t="s">
        <v>108</v>
      </c>
      <c r="P56" s="133"/>
      <c r="Q56" s="26"/>
    </row>
    <row r="57" spans="2:18" ht="17.45" customHeight="1">
      <c r="B57" s="33"/>
      <c r="C57" s="106"/>
      <c r="D57" s="134"/>
      <c r="E57" s="100"/>
      <c r="F57" s="135">
        <f>N56</f>
        <v>4.0760000000000005</v>
      </c>
      <c r="G57" s="136" t="s">
        <v>69</v>
      </c>
      <c r="H57" s="137">
        <v>0.15</v>
      </c>
      <c r="I57" s="121"/>
      <c r="J57" s="101"/>
      <c r="K57" s="101"/>
      <c r="L57" s="125"/>
      <c r="M57" s="126" t="s">
        <v>15</v>
      </c>
      <c r="N57" s="138">
        <f>ROUND(F57/0.15,3)</f>
        <v>27.172999999999998</v>
      </c>
      <c r="O57" s="96" t="s">
        <v>27</v>
      </c>
      <c r="P57" s="97">
        <f>ROUND(N57,2)</f>
        <v>27.17</v>
      </c>
      <c r="Q57" s="26"/>
    </row>
    <row r="58" spans="2:18" ht="17.45" customHeight="1">
      <c r="B58" s="33"/>
      <c r="C58" s="51"/>
      <c r="D58" s="36" t="s">
        <v>87</v>
      </c>
      <c r="E58" s="222"/>
      <c r="F58" s="223"/>
      <c r="G58" s="223"/>
      <c r="H58" s="223"/>
      <c r="I58" s="223"/>
      <c r="J58" s="223"/>
      <c r="K58" s="223"/>
      <c r="L58" s="223"/>
      <c r="M58" s="94"/>
      <c r="N58" s="95"/>
      <c r="O58" s="96"/>
      <c r="P58" s="97"/>
      <c r="Q58" s="26"/>
    </row>
    <row r="59" spans="2:18" ht="17.45" customHeight="1">
      <c r="B59" s="33"/>
      <c r="C59" s="51"/>
      <c r="D59" s="129" t="s">
        <v>66</v>
      </c>
      <c r="E59" s="222" t="s">
        <v>70</v>
      </c>
      <c r="F59" s="223"/>
      <c r="G59" s="223"/>
      <c r="H59" s="223"/>
      <c r="I59" s="223"/>
      <c r="J59" s="223"/>
      <c r="K59" s="223"/>
      <c r="L59" s="223"/>
      <c r="M59" s="94" t="s">
        <v>15</v>
      </c>
      <c r="N59" s="132">
        <f>SUM(2.47+3.9)</f>
        <v>6.37</v>
      </c>
      <c r="O59" s="131" t="s">
        <v>108</v>
      </c>
      <c r="P59" s="133"/>
      <c r="Q59" s="26"/>
    </row>
    <row r="60" spans="2:18" ht="17.45" customHeight="1">
      <c r="B60" s="33"/>
      <c r="C60" s="51"/>
      <c r="D60" s="129"/>
      <c r="E60" s="100"/>
      <c r="F60" s="135">
        <f>N59</f>
        <v>6.37</v>
      </c>
      <c r="G60" s="136" t="s">
        <v>69</v>
      </c>
      <c r="H60" s="137">
        <v>0.3</v>
      </c>
      <c r="I60" s="121"/>
      <c r="J60" s="121"/>
      <c r="K60" s="121"/>
      <c r="L60" s="125"/>
      <c r="M60" s="126" t="s">
        <v>15</v>
      </c>
      <c r="N60" s="138">
        <f>ROUND(F60/0.3,3)</f>
        <v>21.233000000000001</v>
      </c>
      <c r="O60" s="96" t="s">
        <v>27</v>
      </c>
      <c r="P60" s="97">
        <f>ROUND(N60,2)</f>
        <v>21.23</v>
      </c>
      <c r="Q60" s="26"/>
    </row>
    <row r="61" spans="2:18" ht="17.45" customHeight="1">
      <c r="B61" s="33"/>
      <c r="C61" s="51"/>
      <c r="D61" s="36"/>
      <c r="E61" s="222"/>
      <c r="F61" s="223"/>
      <c r="G61" s="223"/>
      <c r="H61" s="223"/>
      <c r="I61" s="223"/>
      <c r="J61" s="223"/>
      <c r="K61" s="223"/>
      <c r="L61" s="223"/>
      <c r="M61" s="94"/>
      <c r="N61" s="95"/>
      <c r="O61" s="96"/>
      <c r="P61" s="97"/>
      <c r="Q61" s="26"/>
    </row>
    <row r="62" spans="2:18" ht="17.45" customHeight="1">
      <c r="B62" s="33"/>
      <c r="C62" s="51"/>
      <c r="D62" s="36"/>
      <c r="E62" s="222"/>
      <c r="F62" s="223"/>
      <c r="G62" s="223"/>
      <c r="H62" s="223"/>
      <c r="I62" s="223"/>
      <c r="J62" s="223"/>
      <c r="K62" s="223"/>
      <c r="L62" s="223"/>
      <c r="M62" s="94"/>
      <c r="N62" s="95"/>
      <c r="O62" s="96"/>
      <c r="P62" s="97"/>
      <c r="Q62" s="26"/>
    </row>
    <row r="63" spans="2:18" ht="17.45" customHeight="1">
      <c r="B63" s="33"/>
      <c r="C63" s="51"/>
      <c r="D63" s="36"/>
      <c r="E63" s="222"/>
      <c r="F63" s="223"/>
      <c r="G63" s="223"/>
      <c r="H63" s="223"/>
      <c r="I63" s="223"/>
      <c r="J63" s="223"/>
      <c r="K63" s="223"/>
      <c r="L63" s="223"/>
      <c r="M63" s="94"/>
      <c r="N63" s="95"/>
      <c r="O63" s="96"/>
      <c r="P63" s="97"/>
      <c r="Q63" s="26"/>
    </row>
    <row r="64" spans="2:18" ht="17.45" customHeight="1">
      <c r="B64" s="54"/>
      <c r="C64" s="139"/>
      <c r="D64" s="56"/>
      <c r="E64" s="220"/>
      <c r="F64" s="221"/>
      <c r="G64" s="221"/>
      <c r="H64" s="221"/>
      <c r="I64" s="221"/>
      <c r="J64" s="221"/>
      <c r="K64" s="221"/>
      <c r="L64" s="221"/>
      <c r="M64" s="110"/>
      <c r="N64" s="111"/>
      <c r="O64" s="112"/>
      <c r="P64" s="113"/>
      <c r="Q64" s="58"/>
    </row>
  </sheetData>
  <mergeCells count="58">
    <mergeCell ref="Q4:Q5"/>
    <mergeCell ref="P4:P5"/>
    <mergeCell ref="O4:O5"/>
    <mergeCell ref="E9:L9"/>
    <mergeCell ref="E8:L8"/>
    <mergeCell ref="C2:D2"/>
    <mergeCell ref="E2:G2"/>
    <mergeCell ref="H2:K2"/>
    <mergeCell ref="E4:N5"/>
    <mergeCell ref="E7:L7"/>
    <mergeCell ref="E6:L6"/>
    <mergeCell ref="E10:L10"/>
    <mergeCell ref="E11:L11"/>
    <mergeCell ref="E12:L12"/>
    <mergeCell ref="E13:L13"/>
    <mergeCell ref="E14:L14"/>
    <mergeCell ref="E19:L19"/>
    <mergeCell ref="E15:I15"/>
    <mergeCell ref="E32:L32"/>
    <mergeCell ref="E26:L26"/>
    <mergeCell ref="E29:L29"/>
    <mergeCell ref="E20:L20"/>
    <mergeCell ref="E23:L23"/>
    <mergeCell ref="E24:L24"/>
    <mergeCell ref="E16:L16"/>
    <mergeCell ref="E17:L17"/>
    <mergeCell ref="E18:L18"/>
    <mergeCell ref="E21:L21"/>
    <mergeCell ref="E22:G22"/>
    <mergeCell ref="E25:L25"/>
    <mergeCell ref="E28:L28"/>
    <mergeCell ref="E31:L31"/>
    <mergeCell ref="P33:P34"/>
    <mergeCell ref="Q33:Q34"/>
    <mergeCell ref="E54:L54"/>
    <mergeCell ref="E55:L55"/>
    <mergeCell ref="E44:L44"/>
    <mergeCell ref="E43:L43"/>
    <mergeCell ref="E45:L45"/>
    <mergeCell ref="E39:L39"/>
    <mergeCell ref="E40:L40"/>
    <mergeCell ref="E41:L41"/>
    <mergeCell ref="E42:L42"/>
    <mergeCell ref="E52:L52"/>
    <mergeCell ref="E37:L37"/>
    <mergeCell ref="E38:L38"/>
    <mergeCell ref="E36:L36"/>
    <mergeCell ref="E49:L49"/>
    <mergeCell ref="E64:L64"/>
    <mergeCell ref="E61:L61"/>
    <mergeCell ref="O33:O34"/>
    <mergeCell ref="E33:N34"/>
    <mergeCell ref="E50:L50"/>
    <mergeCell ref="E53:L53"/>
    <mergeCell ref="E58:L58"/>
    <mergeCell ref="E59:L59"/>
    <mergeCell ref="E62:L62"/>
    <mergeCell ref="E63:L63"/>
  </mergeCells>
  <phoneticPr fontId="2"/>
  <printOptions horizontalCentered="1"/>
  <pageMargins left="0.19685039370078741" right="0.19685039370078741" top="0.78740157480314965" bottom="0.19685039370078741" header="0.51181102362204722" footer="0.51181102362204722"/>
  <pageSetup paperSize="9" orientation="landscape" horizontalDpi="300" verticalDpi="300" r:id="rId1"/>
  <headerFooter alignWithMargins="0"/>
  <rowBreaks count="3" manualBreakCount="3">
    <brk id="32" max="17" man="1"/>
    <brk id="64" max="17" man="1"/>
    <brk id="96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4"/>
  <sheetViews>
    <sheetView view="pageBreakPreview" zoomScaleNormal="40" zoomScaleSheetLayoutView="100" workbookViewId="0">
      <selection activeCell="L25" sqref="L25"/>
    </sheetView>
  </sheetViews>
  <sheetFormatPr defaultRowHeight="17.100000000000001" customHeight="1"/>
  <cols>
    <col min="1" max="1" width="1.625" style="4" customWidth="1"/>
    <col min="2" max="15" width="8.625" style="4" customWidth="1"/>
    <col min="16" max="17" width="8.625" style="80" customWidth="1"/>
    <col min="18" max="18" width="1.625" style="4" customWidth="1"/>
    <col min="19" max="16384" width="9" style="4"/>
  </cols>
  <sheetData>
    <row r="1" spans="2:17" ht="17.45" customHeight="1">
      <c r="B1" s="1" t="s">
        <v>21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78"/>
      <c r="Q1" s="79"/>
    </row>
    <row r="2" spans="2:17" ht="17.45" customHeight="1">
      <c r="B2" s="5"/>
      <c r="Q2" s="81"/>
    </row>
    <row r="3" spans="2:17" ht="17.45" customHeight="1">
      <c r="B3" s="5"/>
      <c r="Q3" s="81"/>
    </row>
    <row r="4" spans="2:17" ht="17.45" customHeight="1">
      <c r="B4" s="5"/>
      <c r="Q4" s="81"/>
    </row>
    <row r="5" spans="2:17" ht="17.45" customHeight="1">
      <c r="B5" s="5"/>
      <c r="Q5" s="81"/>
    </row>
    <row r="6" spans="2:17" ht="17.45" customHeight="1">
      <c r="B6" s="5"/>
      <c r="Q6" s="81"/>
    </row>
    <row r="7" spans="2:17" ht="17.45" customHeight="1">
      <c r="B7" s="5"/>
      <c r="Q7" s="81"/>
    </row>
    <row r="8" spans="2:17" ht="17.45" customHeight="1">
      <c r="B8" s="5"/>
      <c r="Q8" s="81"/>
    </row>
    <row r="9" spans="2:17" ht="17.45" customHeight="1">
      <c r="B9" s="5"/>
      <c r="Q9" s="81"/>
    </row>
    <row r="10" spans="2:17" ht="17.45" customHeight="1">
      <c r="B10" s="5"/>
      <c r="Q10" s="81"/>
    </row>
    <row r="11" spans="2:17" ht="17.45" customHeight="1">
      <c r="B11" s="5"/>
      <c r="Q11" s="81"/>
    </row>
    <row r="12" spans="2:17" ht="17.45" customHeight="1">
      <c r="B12" s="5"/>
      <c r="Q12" s="81"/>
    </row>
    <row r="13" spans="2:17" ht="17.45" customHeight="1">
      <c r="B13" s="5"/>
      <c r="Q13" s="81"/>
    </row>
    <row r="14" spans="2:17" ht="17.45" customHeight="1">
      <c r="B14" s="5"/>
      <c r="Q14" s="81"/>
    </row>
    <row r="15" spans="2:17" ht="17.45" customHeight="1">
      <c r="B15" s="5"/>
      <c r="Q15" s="81"/>
    </row>
    <row r="16" spans="2:17" ht="17.45" customHeight="1">
      <c r="B16" s="5"/>
      <c r="Q16" s="81"/>
    </row>
    <row r="17" spans="2:17" ht="17.45" customHeight="1">
      <c r="B17" s="5"/>
      <c r="Q17" s="81"/>
    </row>
    <row r="18" spans="2:17" ht="17.45" customHeight="1">
      <c r="B18" s="5"/>
      <c r="Q18" s="81"/>
    </row>
    <row r="19" spans="2:17" ht="17.45" customHeight="1">
      <c r="B19" s="5"/>
      <c r="Q19" s="81"/>
    </row>
    <row r="20" spans="2:17" ht="17.45" customHeight="1">
      <c r="B20" s="5"/>
      <c r="Q20" s="81"/>
    </row>
    <row r="21" spans="2:17" ht="17.45" customHeight="1">
      <c r="B21" s="5"/>
      <c r="Q21" s="81"/>
    </row>
    <row r="22" spans="2:17" ht="17.45" customHeight="1">
      <c r="B22" s="5"/>
      <c r="Q22" s="81"/>
    </row>
    <row r="23" spans="2:17" ht="17.45" customHeight="1">
      <c r="B23" s="5"/>
      <c r="Q23" s="81"/>
    </row>
    <row r="24" spans="2:17" ht="17.45" customHeight="1">
      <c r="B24" s="5"/>
      <c r="Q24" s="81"/>
    </row>
    <row r="25" spans="2:17" ht="17.45" customHeight="1">
      <c r="B25" s="5"/>
      <c r="Q25" s="81"/>
    </row>
    <row r="26" spans="2:17" ht="17.45" customHeight="1">
      <c r="B26" s="5"/>
      <c r="Q26" s="81"/>
    </row>
    <row r="27" spans="2:17" ht="17.45" customHeight="1">
      <c r="B27" s="5"/>
      <c r="Q27" s="81"/>
    </row>
    <row r="28" spans="2:17" ht="17.45" customHeight="1">
      <c r="B28" s="5"/>
      <c r="Q28" s="81"/>
    </row>
    <row r="29" spans="2:17" ht="17.45" customHeight="1">
      <c r="B29" s="5"/>
      <c r="Q29" s="81"/>
    </row>
    <row r="30" spans="2:17" ht="17.45" customHeight="1">
      <c r="B30" s="5"/>
      <c r="Q30" s="81"/>
    </row>
    <row r="31" spans="2:17" ht="17.45" customHeight="1">
      <c r="B31" s="5"/>
      <c r="Q31" s="81"/>
    </row>
    <row r="32" spans="2:17" ht="17.45" customHeight="1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2"/>
      <c r="Q32" s="83"/>
    </row>
    <row r="33" spans="2:17" ht="17.45" customHeight="1">
      <c r="B33" s="1" t="s">
        <v>21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8"/>
      <c r="Q33" s="79"/>
    </row>
    <row r="34" spans="2:17" ht="17.45" customHeight="1">
      <c r="B34" s="5"/>
      <c r="Q34" s="81"/>
    </row>
    <row r="35" spans="2:17" ht="17.45" customHeight="1">
      <c r="B35" s="5"/>
      <c r="Q35" s="81"/>
    </row>
    <row r="36" spans="2:17" ht="17.45" customHeight="1">
      <c r="B36" s="5"/>
      <c r="Q36" s="81"/>
    </row>
    <row r="37" spans="2:17" ht="17.45" customHeight="1">
      <c r="B37" s="5"/>
      <c r="Q37" s="81"/>
    </row>
    <row r="38" spans="2:17" ht="17.45" customHeight="1">
      <c r="B38" s="5"/>
      <c r="Q38" s="81"/>
    </row>
    <row r="39" spans="2:17" ht="17.45" customHeight="1">
      <c r="B39" s="5"/>
      <c r="Q39" s="81"/>
    </row>
    <row r="40" spans="2:17" ht="17.45" customHeight="1">
      <c r="B40" s="5"/>
      <c r="Q40" s="81"/>
    </row>
    <row r="41" spans="2:17" ht="17.45" customHeight="1">
      <c r="B41" s="5"/>
      <c r="Q41" s="81"/>
    </row>
    <row r="42" spans="2:17" ht="17.45" customHeight="1">
      <c r="B42" s="5"/>
      <c r="Q42" s="81"/>
    </row>
    <row r="43" spans="2:17" ht="17.45" customHeight="1">
      <c r="B43" s="5"/>
      <c r="Q43" s="81"/>
    </row>
    <row r="44" spans="2:17" ht="17.45" customHeight="1">
      <c r="B44" s="5"/>
      <c r="Q44" s="81"/>
    </row>
    <row r="45" spans="2:17" ht="17.45" customHeight="1">
      <c r="B45" s="5"/>
      <c r="Q45" s="81"/>
    </row>
    <row r="46" spans="2:17" ht="17.45" customHeight="1">
      <c r="B46" s="5"/>
      <c r="Q46" s="81"/>
    </row>
    <row r="47" spans="2:17" ht="17.45" customHeight="1">
      <c r="B47" s="5"/>
      <c r="Q47" s="81"/>
    </row>
    <row r="48" spans="2:17" ht="17.45" customHeight="1">
      <c r="B48" s="5"/>
      <c r="Q48" s="81"/>
    </row>
    <row r="49" spans="2:17" ht="17.45" customHeight="1">
      <c r="B49" s="5"/>
      <c r="Q49" s="81"/>
    </row>
    <row r="50" spans="2:17" ht="17.45" customHeight="1">
      <c r="B50" s="5"/>
      <c r="Q50" s="81"/>
    </row>
    <row r="51" spans="2:17" ht="17.45" customHeight="1">
      <c r="B51" s="5"/>
      <c r="Q51" s="81"/>
    </row>
    <row r="52" spans="2:17" ht="17.45" customHeight="1">
      <c r="B52" s="5"/>
      <c r="Q52" s="81"/>
    </row>
    <row r="53" spans="2:17" ht="17.45" customHeight="1">
      <c r="B53" s="5"/>
      <c r="Q53" s="81"/>
    </row>
    <row r="54" spans="2:17" ht="17.45" customHeight="1">
      <c r="B54" s="5"/>
      <c r="Q54" s="81"/>
    </row>
    <row r="55" spans="2:17" ht="17.45" customHeight="1">
      <c r="B55" s="5"/>
      <c r="Q55" s="81"/>
    </row>
    <row r="56" spans="2:17" ht="17.45" customHeight="1">
      <c r="B56" s="5"/>
      <c r="Q56" s="81"/>
    </row>
    <row r="57" spans="2:17" ht="17.45" customHeight="1">
      <c r="B57" s="5"/>
      <c r="Q57" s="6"/>
    </row>
    <row r="58" spans="2:17" ht="17.45" customHeight="1">
      <c r="B58" s="5"/>
      <c r="Q58" s="81"/>
    </row>
    <row r="59" spans="2:17" ht="17.45" customHeight="1">
      <c r="B59" s="5"/>
      <c r="Q59" s="81"/>
    </row>
    <row r="60" spans="2:17" ht="17.45" customHeight="1">
      <c r="B60" s="5"/>
      <c r="Q60" s="81"/>
    </row>
    <row r="61" spans="2:17" ht="17.45" customHeight="1">
      <c r="B61" s="5"/>
      <c r="Q61" s="81"/>
    </row>
    <row r="62" spans="2:17" ht="17.45" customHeight="1">
      <c r="B62" s="5"/>
      <c r="Q62" s="81"/>
    </row>
    <row r="63" spans="2:17" ht="17.45" customHeight="1">
      <c r="B63" s="5"/>
      <c r="Q63" s="81"/>
    </row>
    <row r="64" spans="2:17" ht="17.45" customHeight="1"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2"/>
      <c r="Q64" s="83"/>
    </row>
  </sheetData>
  <phoneticPr fontId="2"/>
  <printOptions horizontalCentered="1"/>
  <pageMargins left="0.19685039370078741" right="0.19685039370078741" top="0.78740157480314965" bottom="0.19685039370078741" header="0.51181102362204722" footer="0.51181102362204722"/>
  <pageSetup paperSize="9" orientation="landscape" horizontalDpi="1200" verticalDpi="1200" r:id="rId1"/>
  <headerFooter alignWithMargins="0"/>
  <rowBreaks count="4" manualBreakCount="4">
    <brk id="32" max="17" man="1"/>
    <brk id="96" max="17" man="1"/>
    <brk id="128" max="17" man="1"/>
    <brk id="160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工種表紙</vt:lpstr>
      <vt:lpstr>数量集計</vt:lpstr>
      <vt:lpstr>平面数量表-1</vt:lpstr>
      <vt:lpstr>平面数量表-2</vt:lpstr>
      <vt:lpstr>面積図</vt:lpstr>
      <vt:lpstr>工種表紙!Print_Area</vt:lpstr>
      <vt:lpstr>数量集計!Print_Area</vt:lpstr>
      <vt:lpstr>'平面数量表-1'!Print_Area</vt:lpstr>
      <vt:lpstr>'平面数量表-2'!Print_Area</vt:lpstr>
      <vt:lpstr>面積図!Print_Area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森脇 将大</cp:lastModifiedBy>
  <cp:lastPrinted>2025-08-04T01:33:31Z</cp:lastPrinted>
  <dcterms:created xsi:type="dcterms:W3CDTF">2002-10-14T13:08:13Z</dcterms:created>
  <dcterms:modified xsi:type="dcterms:W3CDTF">2025-08-04T02:17:40Z</dcterms:modified>
</cp:coreProperties>
</file>